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05" yWindow="1140" windowWidth="8655" windowHeight="6375" activeTab="1"/>
  </bookViews>
  <sheets>
    <sheet name="PLAN. ORÇAM." sheetId="1" r:id="rId1"/>
    <sheet name="MOD.CRON." sheetId="2" r:id="rId2"/>
  </sheets>
  <definedNames>
    <definedName name="_xlnm.Print_Area" localSheetId="1">MOD.CRON.!$A$1:$I$33</definedName>
    <definedName name="_xlnm.Print_Area" localSheetId="0">'PLAN. ORÇAM.'!$L$1:$U$123</definedName>
  </definedNames>
  <calcPr calcId="125725" fullPrecision="0"/>
</workbook>
</file>

<file path=xl/calcChain.xml><?xml version="1.0" encoding="utf-8"?>
<calcChain xmlns="http://schemas.openxmlformats.org/spreadsheetml/2006/main">
  <c r="B7" i="2"/>
  <c r="F7"/>
  <c r="B12"/>
  <c r="C23"/>
  <c r="C22"/>
  <c r="C21"/>
  <c r="C20"/>
  <c r="C19"/>
  <c r="C17"/>
  <c r="C16"/>
  <c r="C15"/>
  <c r="C14"/>
  <c r="C13"/>
  <c r="C12"/>
  <c r="B23"/>
  <c r="B22"/>
  <c r="B21"/>
  <c r="B20"/>
  <c r="B19"/>
  <c r="B18"/>
  <c r="B17"/>
  <c r="B15"/>
  <c r="B14"/>
  <c r="B13"/>
  <c r="U111" i="1"/>
  <c r="S81"/>
  <c r="T81" s="1"/>
  <c r="U107"/>
  <c r="U115"/>
  <c r="U105"/>
  <c r="C18" i="2" s="1"/>
  <c r="P20" i="1"/>
  <c r="U103"/>
  <c r="U113"/>
  <c r="S109"/>
  <c r="S99"/>
  <c r="S86"/>
  <c r="S80"/>
  <c r="S55"/>
  <c r="S54"/>
  <c r="S53"/>
  <c r="T53" s="1"/>
  <c r="S52"/>
  <c r="S51"/>
  <c r="T127"/>
  <c r="T126"/>
  <c r="T125"/>
  <c r="T124"/>
  <c r="T123"/>
  <c r="T114"/>
  <c r="T102"/>
  <c r="T98"/>
  <c r="T97"/>
  <c r="T94"/>
  <c r="T92"/>
  <c r="T90"/>
  <c r="T89"/>
  <c r="T78"/>
  <c r="T77"/>
  <c r="T68"/>
  <c r="T65"/>
  <c r="T63"/>
  <c r="T59"/>
  <c r="T57"/>
  <c r="T56"/>
  <c r="T50"/>
  <c r="T47"/>
  <c r="T42"/>
  <c r="T40"/>
  <c r="T38"/>
  <c r="T33"/>
  <c r="T31"/>
  <c r="T26"/>
  <c r="T24"/>
  <c r="T23"/>
  <c r="S72"/>
  <c r="S71"/>
  <c r="S70"/>
  <c r="T70" s="1"/>
  <c r="S69"/>
  <c r="S68"/>
  <c r="S67"/>
  <c r="T67" s="1"/>
  <c r="S66"/>
  <c r="S65"/>
  <c r="S64"/>
  <c r="S63"/>
  <c r="S62"/>
  <c r="T62" s="1"/>
  <c r="S61"/>
  <c r="S60"/>
  <c r="S59"/>
  <c r="S58"/>
  <c r="S57"/>
  <c r="S56"/>
  <c r="S50"/>
  <c r="S49"/>
  <c r="T49" s="1"/>
  <c r="S48"/>
  <c r="S47"/>
  <c r="S46"/>
  <c r="T46" s="1"/>
  <c r="S44"/>
  <c r="S43"/>
  <c r="S42"/>
  <c r="S41"/>
  <c r="T41" s="1"/>
  <c r="S40"/>
  <c r="S39"/>
  <c r="S38"/>
  <c r="S35"/>
  <c r="S34"/>
  <c r="S33"/>
  <c r="S32"/>
  <c r="S31"/>
  <c r="S28"/>
  <c r="S27"/>
  <c r="S26"/>
  <c r="S25"/>
  <c r="S24"/>
  <c r="S23"/>
  <c r="S20"/>
  <c r="S19"/>
  <c r="S18"/>
  <c r="T18" s="1"/>
  <c r="S17"/>
  <c r="P46"/>
  <c r="P45"/>
  <c r="S45" s="1"/>
  <c r="P37"/>
  <c r="S37" s="1"/>
  <c r="P36"/>
  <c r="S36" s="1"/>
  <c r="T36" s="1"/>
  <c r="P30"/>
  <c r="S30" s="1"/>
  <c r="P29"/>
  <c r="S29" s="1"/>
  <c r="S73"/>
  <c r="T73" s="1"/>
  <c r="S74"/>
  <c r="S75"/>
  <c r="S77"/>
  <c r="S78"/>
  <c r="S79"/>
  <c r="S83"/>
  <c r="T83" s="1"/>
  <c r="S84"/>
  <c r="S85"/>
  <c r="T85" s="1"/>
  <c r="S87"/>
  <c r="S88"/>
  <c r="S89"/>
  <c r="S90"/>
  <c r="S91"/>
  <c r="S92"/>
  <c r="S93"/>
  <c r="T93" s="1"/>
  <c r="S94"/>
  <c r="S95"/>
  <c r="S96"/>
  <c r="S97"/>
  <c r="S98"/>
  <c r="S101"/>
  <c r="T101" s="1"/>
  <c r="U101" s="1"/>
  <c r="S102"/>
  <c r="S103"/>
  <c r="S113"/>
  <c r="S114"/>
  <c r="T11"/>
  <c r="G61"/>
  <c r="G101"/>
  <c r="G102" s="1"/>
  <c r="G82"/>
  <c r="G83"/>
  <c r="G84"/>
  <c r="G86"/>
  <c r="G89"/>
  <c r="G81"/>
  <c r="G71"/>
  <c r="G72"/>
  <c r="G73"/>
  <c r="G74"/>
  <c r="G70"/>
  <c r="G62"/>
  <c r="G63"/>
  <c r="G60"/>
  <c r="G52"/>
  <c r="G53" s="1"/>
  <c r="G44"/>
  <c r="G45"/>
  <c r="G46"/>
  <c r="G47"/>
  <c r="G48"/>
  <c r="G43"/>
  <c r="G27"/>
  <c r="G32"/>
  <c r="G33"/>
  <c r="G16"/>
  <c r="G17"/>
  <c r="G18"/>
  <c r="E90"/>
  <c r="G90" s="1"/>
  <c r="E87"/>
  <c r="G87" s="1"/>
  <c r="C26" i="2" l="1"/>
  <c r="T52" i="1"/>
  <c r="T80"/>
  <c r="T64"/>
  <c r="T99"/>
  <c r="U98" s="1"/>
  <c r="T109"/>
  <c r="U109" s="1"/>
  <c r="T84"/>
  <c r="T29"/>
  <c r="T19"/>
  <c r="T27"/>
  <c r="T39"/>
  <c r="T60"/>
  <c r="T95"/>
  <c r="T87"/>
  <c r="T74"/>
  <c r="T25"/>
  <c r="T35"/>
  <c r="T45"/>
  <c r="T58"/>
  <c r="T66"/>
  <c r="T55"/>
  <c r="T96"/>
  <c r="T88"/>
  <c r="T75"/>
  <c r="T34"/>
  <c r="T44"/>
  <c r="T54"/>
  <c r="T43"/>
  <c r="T72"/>
  <c r="T37"/>
  <c r="T32"/>
  <c r="T71"/>
  <c r="T91"/>
  <c r="T79"/>
  <c r="T30"/>
  <c r="T20"/>
  <c r="T28"/>
  <c r="T48"/>
  <c r="T61"/>
  <c r="T69"/>
  <c r="T51"/>
  <c r="T86"/>
  <c r="T17"/>
  <c r="G66"/>
  <c r="G56"/>
  <c r="G97"/>
  <c r="G40"/>
  <c r="G19"/>
  <c r="G77"/>
  <c r="G91"/>
  <c r="U11" l="1"/>
  <c r="F8" i="2" s="1"/>
  <c r="U15" i="1"/>
  <c r="U77"/>
  <c r="U23"/>
  <c r="J9"/>
  <c r="H11" s="1"/>
  <c r="U117" l="1"/>
  <c r="H17"/>
  <c r="I17" s="1"/>
  <c r="H27"/>
  <c r="I27" s="1"/>
  <c r="J40" s="1"/>
  <c r="H73"/>
  <c r="I73" s="1"/>
  <c r="J56"/>
  <c r="H83"/>
  <c r="I83" s="1"/>
  <c r="H52"/>
  <c r="I52" s="1"/>
  <c r="J53" s="1"/>
  <c r="H61"/>
  <c r="I61" s="1"/>
  <c r="H45"/>
  <c r="I45" s="1"/>
  <c r="J97"/>
  <c r="H44"/>
  <c r="I44" s="1"/>
  <c r="H70"/>
  <c r="I70" s="1"/>
  <c r="J77" s="1"/>
  <c r="H43"/>
  <c r="I43" s="1"/>
  <c r="H33"/>
  <c r="I33" s="1"/>
  <c r="H60"/>
  <c r="I60" s="1"/>
  <c r="J66" s="1"/>
  <c r="H48"/>
  <c r="I48" s="1"/>
  <c r="H72"/>
  <c r="I72" s="1"/>
  <c r="H81"/>
  <c r="I81" s="1"/>
  <c r="J91" s="1"/>
  <c r="H62"/>
  <c r="I62" s="1"/>
  <c r="H63"/>
  <c r="I63" s="1"/>
  <c r="H16"/>
  <c r="I16" s="1"/>
  <c r="J19" s="1"/>
  <c r="H87"/>
  <c r="I87" s="1"/>
  <c r="H71"/>
  <c r="I71" s="1"/>
  <c r="H47"/>
  <c r="I47" s="1"/>
  <c r="H32"/>
  <c r="I32" s="1"/>
  <c r="H82"/>
  <c r="I82" s="1"/>
  <c r="H89"/>
  <c r="I89" s="1"/>
  <c r="H84"/>
  <c r="I84" s="1"/>
  <c r="H86"/>
  <c r="I86" s="1"/>
  <c r="H18"/>
  <c r="I18" s="1"/>
  <c r="H90"/>
  <c r="I90" s="1"/>
  <c r="H101"/>
  <c r="I101" s="1"/>
  <c r="J102" s="1"/>
  <c r="H74"/>
  <c r="I74" s="1"/>
  <c r="E26" i="2"/>
  <c r="D26"/>
  <c r="E27" l="1"/>
  <c r="D27"/>
  <c r="E28"/>
  <c r="E29" s="1"/>
  <c r="D28"/>
  <c r="D29" s="1"/>
</calcChain>
</file>

<file path=xl/sharedStrings.xml><?xml version="1.0" encoding="utf-8"?>
<sst xmlns="http://schemas.openxmlformats.org/spreadsheetml/2006/main" count="422" uniqueCount="270">
  <si>
    <t>Universidade Estadual do Norte do Paraná - UENP</t>
  </si>
  <si>
    <t>ITEM</t>
  </si>
  <si>
    <t>SERVIÇOS PRELIMINARES</t>
  </si>
  <si>
    <t>Despesas com cópias, alvará da Prefeitura, matriculas, etc.</t>
  </si>
  <si>
    <t>vb</t>
  </si>
  <si>
    <t>Sub total</t>
  </si>
  <si>
    <t>1.2</t>
  </si>
  <si>
    <t>1.4</t>
  </si>
  <si>
    <t>1.5</t>
  </si>
  <si>
    <t>m</t>
  </si>
  <si>
    <t>kg</t>
  </si>
  <si>
    <t>SUPERESTRUTURA</t>
  </si>
  <si>
    <t>PISOS</t>
  </si>
  <si>
    <t>cj</t>
  </si>
  <si>
    <t>2.2</t>
  </si>
  <si>
    <t>2.3</t>
  </si>
  <si>
    <t>3.1.1</t>
  </si>
  <si>
    <t>Forma pinus p/ viga superestr. - reap 2x</t>
  </si>
  <si>
    <t>3.1.4</t>
  </si>
  <si>
    <t>IMPERMEABILIZAÇÕES</t>
  </si>
  <si>
    <t>4.1</t>
  </si>
  <si>
    <t>6.1</t>
  </si>
  <si>
    <t>7.1</t>
  </si>
  <si>
    <t>8.1</t>
  </si>
  <si>
    <t>8.2</t>
  </si>
  <si>
    <t>9.2</t>
  </si>
  <si>
    <t>Janelas</t>
  </si>
  <si>
    <t>10.1</t>
  </si>
  <si>
    <t>8.1.1</t>
  </si>
  <si>
    <t>8.1.2</t>
  </si>
  <si>
    <t>8.2.1</t>
  </si>
  <si>
    <t xml:space="preserve">REVESTIMENTO DE PAREDES E TETOS </t>
  </si>
  <si>
    <t>FUNDAÇÕES E INFRA ESTRUTURA</t>
  </si>
  <si>
    <t xml:space="preserve">COBERTURA </t>
  </si>
  <si>
    <t xml:space="preserve">Tetos </t>
  </si>
  <si>
    <t>ORÇAMENTO</t>
  </si>
  <si>
    <t>m²</t>
  </si>
  <si>
    <t xml:space="preserve">                                      Decreto Estadual n.º3909, Publicado no Diario Oficial do Estado do</t>
  </si>
  <si>
    <t xml:space="preserve">                                     Paraná em 01/12/08                          -                   CNPJ 08.885.100/0001-54</t>
  </si>
  <si>
    <t xml:space="preserve">                             Campus Luiz Meneghel                 -            Bandeirantes/PR</t>
  </si>
  <si>
    <t>m³</t>
  </si>
  <si>
    <t>Local: UENP-Campus Luiz Meneghel-Bandeirantes/PR</t>
  </si>
  <si>
    <t>ÁREA CONSTRUIDA=</t>
  </si>
  <si>
    <t>Baldrames</t>
  </si>
  <si>
    <t>4.1.1</t>
  </si>
  <si>
    <t>6.3</t>
  </si>
  <si>
    <t>Paredes internas</t>
  </si>
  <si>
    <t>Paredes externas</t>
  </si>
  <si>
    <t>8.2.2</t>
  </si>
  <si>
    <t>8.3</t>
  </si>
  <si>
    <t>8.3.1</t>
  </si>
  <si>
    <r>
      <t xml:space="preserve">COORDENADOR: </t>
    </r>
    <r>
      <rPr>
        <b/>
        <sz val="10"/>
        <rFont val="Arial"/>
        <family val="2"/>
      </rPr>
      <t xml:space="preserve">Prof. EDER PAULO FAGAN  </t>
    </r>
  </si>
  <si>
    <t>Aço CA-60</t>
  </si>
  <si>
    <t>3.1.5</t>
  </si>
  <si>
    <t xml:space="preserve">PLANILHA ORÇAMENTÁRIA </t>
  </si>
  <si>
    <t>PAREDES EM ALVENARIA</t>
  </si>
  <si>
    <t>DESCRIÇÃO DOS SERVIÇOS</t>
  </si>
  <si>
    <t>VALOR DOS</t>
  </si>
  <si>
    <t>SERVIÇOS A EXECUTAR-EM %</t>
  </si>
  <si>
    <t>SERVIÇOS(R$)</t>
  </si>
  <si>
    <t>1.º MÊS</t>
  </si>
  <si>
    <t>2.º MÊS</t>
  </si>
  <si>
    <t>3.º MÊS</t>
  </si>
  <si>
    <t>4.º MÊS</t>
  </si>
  <si>
    <t>5.º MÊS</t>
  </si>
  <si>
    <t>TOTAL SIMPLES EM R$</t>
  </si>
  <si>
    <t>TOTAL SIMPLES EM %</t>
  </si>
  <si>
    <t>TOTAL ACUMULADO EM R$</t>
  </si>
  <si>
    <t>TOTAL ACUMULADO EM %</t>
  </si>
  <si>
    <t>ENG./CREA-ASSINATURA</t>
  </si>
  <si>
    <t>OBRA</t>
  </si>
  <si>
    <t>LOCAL</t>
  </si>
  <si>
    <t>LOCAL, DATA</t>
  </si>
  <si>
    <t>Regulariz. piso c/arg cim/areia, traço 1:4, e=3cm</t>
  </si>
  <si>
    <t>6.2</t>
  </si>
  <si>
    <t>Data: 25/10/2012</t>
  </si>
  <si>
    <t>Obra: Constr. de Lab. Química</t>
  </si>
  <si>
    <t xml:space="preserve">                              Setor de Acessoria de Engenharia </t>
  </si>
  <si>
    <r>
      <t xml:space="preserve">PROJETO : </t>
    </r>
    <r>
      <rPr>
        <b/>
        <sz val="10"/>
        <rFont val="Arial"/>
        <family val="2"/>
      </rPr>
      <t>CONSTRUÇÃO DE LABORATÓRIO DE QUÍMICA, BIOQUÍMICA, TPA, BIOFÍSICA E FÍSICA BIOLÓGICA</t>
    </r>
  </si>
  <si>
    <t>334,74 m²</t>
  </si>
  <si>
    <t>BDI=</t>
  </si>
  <si>
    <t>QUANT.</t>
  </si>
  <si>
    <t>73960/1</t>
  </si>
  <si>
    <t>73805/1</t>
  </si>
  <si>
    <t>Barracão de obra- 2,00x2,50m</t>
  </si>
  <si>
    <t>Escavação manual rasa qquer terreno, exceto rocha</t>
  </si>
  <si>
    <t>74115/1</t>
  </si>
  <si>
    <t>Forma plana p/ bloco fund. - reap 2x</t>
  </si>
  <si>
    <t>73942/2</t>
  </si>
  <si>
    <t>Lastro de concreto</t>
  </si>
  <si>
    <t>73972/1</t>
  </si>
  <si>
    <t>3.2</t>
  </si>
  <si>
    <t>Concreto armado para lajes</t>
  </si>
  <si>
    <t>3.2.1</t>
  </si>
  <si>
    <t>74106/1</t>
  </si>
  <si>
    <t>Impermeabilização com pintura de tinta betuminosa em fundações e baldrames</t>
  </si>
  <si>
    <t>Cobertura com telha de fibrocimento estrutural, larg. útil 90cm,incl. acessor. fixação e vedação</t>
  </si>
  <si>
    <t>Rufo de chapa de aço galvanizado nº24, desenvolv. 25 cm, sobre platibanda</t>
  </si>
  <si>
    <t>Rufo e contra rufo de chapa de aço galvan. nº24, desenvolv. 33 cm, entre telha e platibanda</t>
  </si>
  <si>
    <t>7.2</t>
  </si>
  <si>
    <t>7.3</t>
  </si>
  <si>
    <t>7.4</t>
  </si>
  <si>
    <t>7.5</t>
  </si>
  <si>
    <t>Contrapiso em concreto estrutural, e=6cm</t>
  </si>
  <si>
    <t>Cer. PEI 5, antiderrap. 1ª 40x40cm, fixada arg.colante+rej.</t>
  </si>
  <si>
    <t>Rodapé cer. PEI 5 40x40cm, h=7cm, arg.colan+rej</t>
  </si>
  <si>
    <t>Aterro apiloado, camadas 20cm</t>
  </si>
  <si>
    <t>73904/1</t>
  </si>
  <si>
    <t>73907/3</t>
  </si>
  <si>
    <t>73977/1</t>
  </si>
  <si>
    <t>73829/1</t>
  </si>
  <si>
    <t>73985/1</t>
  </si>
  <si>
    <t>Emboço paulista, traço 1:2:8, e=20mm</t>
  </si>
  <si>
    <t>73927/9</t>
  </si>
  <si>
    <t>Emboço paulista, traço 1:3, e=20mm</t>
  </si>
  <si>
    <t>8.1.3</t>
  </si>
  <si>
    <t>73927/11</t>
  </si>
  <si>
    <t>74161/1</t>
  </si>
  <si>
    <t>Chapisco teto, arg cim/areia, traço1:3, e=5mm</t>
  </si>
  <si>
    <t>8.3.2</t>
  </si>
  <si>
    <t>73927/4</t>
  </si>
  <si>
    <t>Emboço paulista, traço 1:2:6, e=20mm</t>
  </si>
  <si>
    <t>Revestimento cerâmico em paredes</t>
  </si>
  <si>
    <t>8.1.4</t>
  </si>
  <si>
    <t>VIDROS</t>
  </si>
  <si>
    <t>Vidro liso comum transparente, esp.=4mm</t>
  </si>
  <si>
    <t>74202/1</t>
  </si>
  <si>
    <t>Laje pre-moldada treliçada s/concreto e ferro</t>
  </si>
  <si>
    <t>73912/2</t>
  </si>
  <si>
    <t>Ligação de energ provis em rede de BT existente</t>
  </si>
  <si>
    <t>2.3.1</t>
  </si>
  <si>
    <t>2.3.2</t>
  </si>
  <si>
    <t>Concreto armado para blocos e vigas baldrame</t>
  </si>
  <si>
    <t>Conc.estrut. virado em betoneira, Fck=25 MPA</t>
  </si>
  <si>
    <t>3.2.3</t>
  </si>
  <si>
    <t>Chapis pared int, arg cim/areia, traço1:3, e=5mm</t>
  </si>
  <si>
    <t>Chapis pared ext, arg cim/areia,traço1:3, e=5mm</t>
  </si>
  <si>
    <t>6.º MÊS</t>
  </si>
  <si>
    <t>INSTALAÇÃO ELÉTRICA E TUB. TELEFÔNICA</t>
  </si>
  <si>
    <t>Manta aluminizada, dupla face, p/ proteção termoacústica</t>
  </si>
  <si>
    <t>6.4</t>
  </si>
  <si>
    <t>Local: UENP-Campus Cornélio Procópio</t>
  </si>
  <si>
    <t xml:space="preserve">                          Assessoria de Engenharia </t>
  </si>
  <si>
    <t>X</t>
  </si>
  <si>
    <t>UENP-CORNÉLIO</t>
  </si>
  <si>
    <t xml:space="preserve">                             Campus Cornélio Procópio               -            C.Procópio/PR</t>
  </si>
  <si>
    <t xml:space="preserve">                                     Paraná em 01/12/08                          -                   </t>
  </si>
  <si>
    <t xml:space="preserve">                              Setor de Assessoria de Engenharia</t>
  </si>
  <si>
    <t xml:space="preserve">                             Campus Cornélio Procópio                -        C.Procópio/PR</t>
  </si>
  <si>
    <t>TOTAL DO ITEM  c/BDI (R$)</t>
  </si>
  <si>
    <t>Obra:Reforma com adequação da CANTINA</t>
  </si>
  <si>
    <t>DEMOLICAO DE ALVENARIA DE ELEMENTOS CERAMICOS VAZADOS</t>
  </si>
  <si>
    <t>M3</t>
  </si>
  <si>
    <t>RETIRADA DE PORTA DE FERRO  400X210cm</t>
  </si>
  <si>
    <t>DEMOLIÇÃO DE BALCÃO  E RETIRADA DE PORTA METÁLICA</t>
  </si>
  <si>
    <t xml:space="preserve">ADEQUAÇÃO DO WC: </t>
  </si>
  <si>
    <t>REMOÇÃO DO PISO CERÂMICO</t>
  </si>
  <si>
    <t>74156/1</t>
  </si>
  <si>
    <t>M</t>
  </si>
  <si>
    <t>DESCRIÇÃO DO SERVIÇO</t>
  </si>
  <si>
    <t>UNID. MEDIDA</t>
  </si>
  <si>
    <t>MATERIAL</t>
  </si>
  <si>
    <t>MÃO DE OBRA</t>
  </si>
  <si>
    <t>TOTAL</t>
  </si>
  <si>
    <t>TOTAL C/BDI</t>
  </si>
  <si>
    <t>CUSTO UNIT. (S/BDI)</t>
  </si>
  <si>
    <t>ESTACA A TRADO(BROCA DE 3m) D=25CM C/CONCRETO FCK=15MPA+20KG ACO/M3 MOLDADA IN - LOCO</t>
  </si>
  <si>
    <t>M2</t>
  </si>
  <si>
    <t>cod</t>
  </si>
  <si>
    <t>Ítem</t>
  </si>
  <si>
    <t>CONCRETO ESTRUTURAL FCK=20MPA, VIRADO EM BETONEIRA C/ CARREGADOR MECANICO, NA OBRA, SEM LANCAMENTO</t>
  </si>
  <si>
    <t>74007/2</t>
  </si>
  <si>
    <t>FORMA TABUAS MADEIRA 3A P/ PECAS CONCRETO ARM, REAPR 2X, INCL MONTAGEM E DESMONTAGEM.</t>
  </si>
  <si>
    <t>74157/3</t>
  </si>
  <si>
    <t>LANCAMENTO/APLICACAO MANUAL DE CONCRETO EM ESTRUTURAS</t>
  </si>
  <si>
    <t>73935/2</t>
  </si>
  <si>
    <t>ALVENARIA EM TIJOLO 6F CERAMICO FURADO 9X14X19CM, 1 VEZ, ASSENTADO EM ARGAMASSA TRACO 1:5 (CIMENTO E AREIA), E=1CM</t>
  </si>
  <si>
    <t>ESTACAS</t>
  </si>
  <si>
    <t>ALVENARIA DE CONTENÇÃO DE TERRA - ALTURA MÉDIA 70cm</t>
  </si>
  <si>
    <t>VIGAS  BALDRAME: VIGA 14X20 ARMADO COM 4F 10,0mm, ESTRIBO 4,2mm cada 20cm</t>
  </si>
  <si>
    <t>PILAR: PILAR 14X20 C/ 4F 10,0mm, ESTRIBOS 4,2mm cada 20cm</t>
  </si>
  <si>
    <t>ATERRO INTERNO (EDIFICACOES) COMPACTADO MANUALMENTE</t>
  </si>
  <si>
    <t xml:space="preserve">ATERRO INTERNO </t>
  </si>
  <si>
    <t>ALVENARIA EM TIJOLO CERAMICO 6F. 9X14X19CM, 1 VEZ, ASSENTADO EM ARGAMASSA TRACO 1:5 (CIMENTO E AREIA), E=1CM</t>
  </si>
  <si>
    <t>ALVENARIA - ALTURA=2,70m</t>
  </si>
  <si>
    <t>VIGAS  da LAJE: VIGA 14X20 ARMADO COM 4F 10,0mm, ESTRIBO 4,2mm cada 20cm</t>
  </si>
  <si>
    <t>73990/1</t>
  </si>
  <si>
    <t>UN</t>
  </si>
  <si>
    <t>ARMACAO ACO CA-50, CA-60 P/1,0M3 DE CONCRETO</t>
  </si>
  <si>
    <t>LAJE COBERTURA IMPERMEABILIZADA</t>
  </si>
  <si>
    <t>LAJE PRE-MOLDADA P/FORRO, SOBRECARGA 100KG/M2,VAOS ATE 3,50M/E=8CM, C/LAJOTAS E CAP.C/CONC FCK=20MPA, 3CM, INTER-EIXO 38CM, C/ESCORAMENTO (REAPR.3X) E FERRAGEM NEGATIVA</t>
  </si>
  <si>
    <t>IMPERMEABILIZACAO DE SUPERFICIE COM ARGAMASSA DE CIMENTO E AREIA, TRACO 1:3, COM ADITIVO IMPERMEABILIZANTE, E=3 CM</t>
  </si>
  <si>
    <t>INSTALAÇÕES HIDRÁULICAS/ SANITÁRIAS</t>
  </si>
  <si>
    <t>74165/2</t>
  </si>
  <si>
    <t>TUBO PVC ESGOTO E AGUAS PLUVIAIS PREDIAL DN 50MM, INCLUSIVE CONEXOES - FORNECIMENTO E INSTALACAO</t>
  </si>
  <si>
    <t>74165/4</t>
  </si>
  <si>
    <t>TUBO PVC ESGOTO E AGUAS PLUVIAIS PREDIAL DN 100MM, INCLUSIVE CONEXOES - FORNECIMENTO E INSTALACAO</t>
  </si>
  <si>
    <t>75030/1</t>
  </si>
  <si>
    <t>TUBO PVC SOLDAVEL AGUA FRIA DN 25MM, INCLUSIVE CONEXOES - FORNECIMENTO E INSTALACAO</t>
  </si>
  <si>
    <t>74176/1</t>
  </si>
  <si>
    <t>REGISTRO GAVETA 3/4" COM CANOPLA ACABAMENTO CROMADO SIMPLES - FORNECIMENTO E INSTALACAO</t>
  </si>
  <si>
    <t>CONTRAPISO/LASTRO CONCRETO 1:3:6 S/BETONEIRA E=5CM</t>
  </si>
  <si>
    <t>CONTRAPISO - WC - 22 m²</t>
  </si>
  <si>
    <t>CHAPISCO/EMBOÇO - WC - LAJE + PAREDES -174 m²</t>
  </si>
  <si>
    <t>73928/2</t>
  </si>
  <si>
    <t xml:space="preserve">CHAPISCO TRACO 1:3 (CIMENTO E AREIA), ESPESSURA 0,5CM, PREPARO MANUAL </t>
  </si>
  <si>
    <t>EMBOCO EM TETOS E PAREDES INTERNAS TRACO 1:5 (CAL E AREIA MEDIA), ESPESSURA 2,0CM, PREPARO MANUAL</t>
  </si>
  <si>
    <t>73910/3</t>
  </si>
  <si>
    <t>74070/4</t>
  </si>
  <si>
    <t>FECHADURA DE EMBUTIR COMPLETA, PARA PORTAS INTERNAS, PADRAO DE ACABAMENTO MEDIO</t>
  </si>
  <si>
    <t>PORTA DE MADEIRA COMPENSADA LISA PARA PINTURA, 0,80X2,10 /  0,70X2,10M, INCLUSO ADUELA 2A, ALIZAR 2A , DOBRADICA/BATENTE DE MADEIRA</t>
  </si>
  <si>
    <t>AZULEJOS BRANCO 40X40 ATÉ TETO - 120m²</t>
  </si>
  <si>
    <t>73925/2</t>
  </si>
  <si>
    <t>AZULEJO 1A 30x30CM ou40X40CM FIXADO ARGAMASSA COLANTE, REJUNTAMENTO COM CIMENTO BRANCO</t>
  </si>
  <si>
    <t>PISO</t>
  </si>
  <si>
    <t>PISO EM GRANILITE BRANCO, INCLUSO JUNTAS DE DILATACAO PLASTICAS E POLIMENTO MECANIZADO</t>
  </si>
  <si>
    <t>73850/1</t>
  </si>
  <si>
    <t>VIDRO LISO COMUM TRANSPARENTE, ESPESSURA 4MM</t>
  </si>
  <si>
    <t>74193/1</t>
  </si>
  <si>
    <t>VASO SANITARIO COM CAIXA DE DESCARGA ACOPLADA - LOUCA BRANCA</t>
  </si>
  <si>
    <t>73947/1</t>
  </si>
  <si>
    <t>RALO SIFONADO DE PVC 100X100MM SIMPLES - FORNECIMENTO E INSTALACAO</t>
  </si>
  <si>
    <t>74072/3</t>
  </si>
  <si>
    <t>PÇ</t>
  </si>
  <si>
    <t>PAPELEIRA DE PVC FIXADA NA PAREDE - FORNECIMENTO E INSTALACAO</t>
  </si>
  <si>
    <t>BARRA DE APOIO P/CADEIRANTE EM TUBO ACO 60CM, INOX D=4CM COM BRACADEIRA</t>
  </si>
  <si>
    <t>ALVENARIA EM TIJOLO CERAMICO LAMINADO 5X10X20CM 1/2 VEZ (ESPESSURA 10CM), ASSENTADO COM ARGAMASSA TRACO 1:2:8 (CIMENTO, CAL E AREIA)</t>
  </si>
  <si>
    <t>,</t>
  </si>
  <si>
    <t>EMBOCO EM  PAREDES INTERNAS TRACO 1:5 (CAL E AREIA MEDIA), ESPESSURA 2,0CM, PREPARO MANUAL</t>
  </si>
  <si>
    <t>ALVENARIA - ALTURA=1m-BALCÃO</t>
  </si>
  <si>
    <t>CHAPISCO TRACO 1:3 (CIMENTO E AREIA), ESPESSURA 0,5CM, PREPARO MANUAL (PARTE INTERNA DO BALCÃO)</t>
  </si>
  <si>
    <t>EMBOCO EM  PAREDES INTERNAS TRACO 1:5 (CAL E AREIA MEDIA), ESPESSURA 2,0CM, PREPARO MANUAL (PARTE INTERNA DO BALCÃO)</t>
  </si>
  <si>
    <t>COZINHA / ATENDIMENTO / DEPÓSITO</t>
  </si>
  <si>
    <t>74126/2</t>
  </si>
  <si>
    <t>GRANITO AMENDOA POLIDO PARA BANCADA, COM BOLEADOS E FAIXAS, E=2,0 CM, LARGURA 60CM - FORNECIMENTO E INSTALACAO</t>
  </si>
  <si>
    <t>QUADRO DE ALUMINIO ANODIZADO TIPO BARRA CHATA PARA VIDROS FIXOS, ALTURA 1,70M (INCLUSIVE PARA PORTA DE VIDRO)</t>
  </si>
  <si>
    <t>VIDRO TEMPERADO INCOLOR, ESPESSURA 10MM, FORNECIMENTO E INSTALACAO, INCLUSIVE PEÇAS PARA FIXAÇÃO  (INCLUSIVE PARA PORTA DE VIDRO)</t>
  </si>
  <si>
    <t>ABRIGO PARA GÁS (EXTERNO)</t>
  </si>
  <si>
    <t>ABRIGO MEDINDO  70X150CM, 150CM DE ALTURA, COM 4 PILARES DE CONCRETO 10X10CM, FECHAMENTO SUPERIOR EM LAJE E FECHAMENTOS LATERAIS EM TELA DE ARAME GALVANIZADO, COM PORTA DE 60X150CM</t>
  </si>
  <si>
    <t>EXAUSTOR DE PAREDE</t>
  </si>
  <si>
    <t>EXAUSTOR DIAM.30CM, ELÉTRICO, FIXADO NA PAREDE DE TIJOLO, SOBRE A PIA</t>
  </si>
  <si>
    <t>PIA DE COZINHA</t>
  </si>
  <si>
    <t>PIA DE COZINHA EM ALVENARIA, AZULEJADA NA BASE, TAMPO DE INOX E COM DUAS CUBAS INOX, INCLUSIVE TORNEIRA DE PRESSÃO/ VÁLVULA/SIFÃO E LIGAÇÃO DE ESGOTO</t>
  </si>
  <si>
    <t>RODAPE EM GRANILITE, ALTURA 7CM</t>
  </si>
  <si>
    <t>JANELA BASCULANTE EM CHAPA DE ACO INCLUSIVE VIDRO INCOLOR  4mm</t>
  </si>
  <si>
    <t>LAVATORIO LOUÇA BR MEDIO LUXO C/LADRAO MED 55X45 RABICHO CROMADO DE 1/2", C/COLUNA INCL ACESSORIOS DE FIXACAO, FERRAGENS EM METAL CROMADO SIFAO 1680 DE 1"X1.1/4" TORNEIRA C/AREJADOR VALVULA DE ESCOAMENTO 1603 RABICHO EM PVC. - FORNECIM</t>
  </si>
  <si>
    <t xml:space="preserve"> PISO (10,40 X 17,40)m</t>
  </si>
  <si>
    <t>GB</t>
  </si>
  <si>
    <t>73750/1</t>
  </si>
  <si>
    <t>INSTALAÇÃO ELÉTRICA - GLOBAL</t>
  </si>
  <si>
    <t>EXTINTOR DE INCÊNDIO PQS 4kg + ÁGUA PRESSUR. 10l</t>
  </si>
  <si>
    <t xml:space="preserve">FORRO DE PVC BRANCO LÂMINAS DE 100mm, INCLUSIVE FIXACAO </t>
  </si>
  <si>
    <t>TOTAL GERAL COM BDI 30%</t>
  </si>
  <si>
    <t>RETIRADA DE PEÇAS COZINHA</t>
  </si>
  <si>
    <t>LIMPEZA E BOTA FORA</t>
  </si>
  <si>
    <t>PINTURA LATEX PVA AMBIENTES INTERNOS, DUAS DEMAOS - PAREDES E TETO DO WC</t>
  </si>
  <si>
    <t xml:space="preserve">REPINTURA, EM TINTA ESMALTE,  NAS ESQUADRIAS METÁLICAS EXISTENTES, INCLUSIVE REPAROS COM MASSA PLÁSTICA, </t>
  </si>
  <si>
    <t>PASSARINHEIRAS (COLOCAR NA CUMEEIRA DO KALHETÃO)</t>
  </si>
  <si>
    <t>LIMPEZA GLOBAL, BOTA FORA e IMPREVISTOS</t>
  </si>
  <si>
    <t>Resp. Téc.</t>
  </si>
  <si>
    <t>CREA:                                                                    DATA</t>
  </si>
  <si>
    <t>Data:12/11/2013</t>
  </si>
  <si>
    <t>ÁREA DE REFORMA / ADEQUAÇÃO (m²)=</t>
  </si>
  <si>
    <t>pç</t>
  </si>
  <si>
    <t xml:space="preserve">VALOR DA REFORMA: </t>
  </si>
  <si>
    <t xml:space="preserve">PROJETO : </t>
  </si>
  <si>
    <t>COORDENADOR:  LINCOLN MAKOTO NOZAKI</t>
  </si>
  <si>
    <t>AREA  DA AREFORMA (m²):</t>
  </si>
  <si>
    <r>
      <t xml:space="preserve"> </t>
    </r>
    <r>
      <rPr>
        <b/>
        <sz val="10"/>
        <rFont val="Arial"/>
        <family val="2"/>
      </rPr>
      <t>REFORMA COM ADEQUAÇÃO DA CANTINA</t>
    </r>
  </si>
  <si>
    <t>CAIXA DE ESGOTO, LIMPEZA  / LIGAÇÕES DE ESGOTO E ÁGUA FRIA NAS RESPECTIVAS INSTALAÇÕES EXISTENTES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</si>
</sst>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&quot;R$&quot;\ #,##0.00"/>
    <numFmt numFmtId="165" formatCode="0.0%"/>
    <numFmt numFmtId="166" formatCode="#,##0.0000"/>
    <numFmt numFmtId="167" formatCode="0.0000%"/>
    <numFmt numFmtId="168" formatCode="#,##0.00\ ;&quot; (&quot;#,##0.00\);&quot; -&quot;#\ ;@\ "/>
    <numFmt numFmtId="169" formatCode="#,##0.0"/>
    <numFmt numFmtId="170" formatCode="_-* #,##0_-;\-* #,##0_-;_-* &quot;-&quot;??_-;_-@_-"/>
  </numFmts>
  <fonts count="31">
    <font>
      <sz val="10"/>
      <name val="Arial"/>
    </font>
    <font>
      <sz val="10"/>
      <name val="Arial"/>
    </font>
    <font>
      <b/>
      <u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8.5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.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b/>
      <i/>
      <sz val="13"/>
      <name val="Arial"/>
      <family val="2"/>
    </font>
    <font>
      <b/>
      <sz val="15"/>
      <color indexed="8"/>
      <name val="UniversalBlack"/>
      <family val="2"/>
    </font>
    <font>
      <b/>
      <sz val="13"/>
      <color indexed="8"/>
      <name val="Times New Roman"/>
      <family val="1"/>
    </font>
    <font>
      <b/>
      <i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color indexed="63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u/>
      <sz val="12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56"/>
      </patternFill>
    </fill>
    <fill>
      <patternFill patternType="solid">
        <fgColor theme="6" tint="0.7999816888943144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8" fontId="10" fillId="0" borderId="0"/>
    <xf numFmtId="0" fontId="10" fillId="0" borderId="0"/>
    <xf numFmtId="0" fontId="29" fillId="0" borderId="0"/>
  </cellStyleXfs>
  <cellXfs count="408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4" fontId="10" fillId="0" borderId="1" xfId="0" applyNumberFormat="1" applyFont="1" applyBorder="1"/>
    <xf numFmtId="0" fontId="3" fillId="0" borderId="2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right"/>
    </xf>
    <xf numFmtId="0" fontId="10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9" fillId="0" borderId="0" xfId="0" applyNumberFormat="1" applyFont="1" applyBorder="1"/>
    <xf numFmtId="4" fontId="3" fillId="0" borderId="0" xfId="0" applyNumberFormat="1" applyFont="1" applyBorder="1"/>
    <xf numFmtId="164" fontId="3" fillId="0" borderId="0" xfId="0" applyNumberFormat="1" applyFont="1" applyBorder="1"/>
    <xf numFmtId="164" fontId="3" fillId="0" borderId="6" xfId="0" applyNumberFormat="1" applyFont="1" applyBorder="1"/>
    <xf numFmtId="164" fontId="10" fillId="0" borderId="6" xfId="0" applyNumberFormat="1" applyFont="1" applyBorder="1"/>
    <xf numFmtId="164" fontId="10" fillId="0" borderId="7" xfId="0" applyNumberFormat="1" applyFont="1" applyBorder="1"/>
    <xf numFmtId="164" fontId="0" fillId="0" borderId="0" xfId="0" applyNumberFormat="1"/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1" xfId="0" applyNumberFormat="1" applyFont="1" applyBorder="1"/>
    <xf numFmtId="164" fontId="3" fillId="0" borderId="6" xfId="0" applyNumberFormat="1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9" xfId="0" applyBorder="1"/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4" fontId="3" fillId="2" borderId="13" xfId="0" applyNumberFormat="1" applyFont="1" applyFill="1" applyBorder="1"/>
    <xf numFmtId="4" fontId="10" fillId="2" borderId="1" xfId="0" applyNumberFormat="1" applyFont="1" applyFill="1" applyBorder="1"/>
    <xf numFmtId="4" fontId="10" fillId="2" borderId="3" xfId="0" applyNumberFormat="1" applyFont="1" applyFill="1" applyBorder="1"/>
    <xf numFmtId="4" fontId="10" fillId="0" borderId="15" xfId="0" applyNumberFormat="1" applyFont="1" applyBorder="1"/>
    <xf numFmtId="4" fontId="10" fillId="0" borderId="11" xfId="0" applyNumberFormat="1" applyFont="1" applyBorder="1"/>
    <xf numFmtId="4" fontId="10" fillId="0" borderId="12" xfId="0" applyNumberFormat="1" applyFont="1" applyBorder="1"/>
    <xf numFmtId="0" fontId="20" fillId="0" borderId="0" xfId="0" applyFont="1" applyBorder="1"/>
    <xf numFmtId="4" fontId="20" fillId="0" borderId="0" xfId="0" applyNumberFormat="1" applyFont="1" applyBorder="1"/>
    <xf numFmtId="4" fontId="21" fillId="0" borderId="0" xfId="0" applyNumberFormat="1" applyFont="1" applyBorder="1"/>
    <xf numFmtId="0" fontId="10" fillId="0" borderId="4" xfId="0" applyFont="1" applyBorder="1" applyAlignment="1">
      <alignment horizontal="center"/>
    </xf>
    <xf numFmtId="0" fontId="22" fillId="0" borderId="16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4" fontId="10" fillId="0" borderId="1" xfId="0" applyNumberFormat="1" applyFont="1" applyFill="1" applyBorder="1" applyAlignment="1">
      <alignment horizontal="right"/>
    </xf>
    <xf numFmtId="4" fontId="10" fillId="0" borderId="1" xfId="0" applyNumberFormat="1" applyFont="1" applyFill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0" fontId="10" fillId="0" borderId="18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18" xfId="0" applyFont="1" applyBorder="1" applyAlignment="1">
      <alignment horizontal="left"/>
    </xf>
    <xf numFmtId="0" fontId="2" fillId="0" borderId="19" xfId="0" applyFont="1" applyBorder="1"/>
    <xf numFmtId="0" fontId="4" fillId="0" borderId="0" xfId="0" applyFont="1" applyBorder="1"/>
    <xf numFmtId="0" fontId="10" fillId="0" borderId="20" xfId="0" applyFont="1" applyBorder="1" applyAlignment="1">
      <alignment horizontal="center" vertical="justify" wrapText="1"/>
    </xf>
    <xf numFmtId="0" fontId="10" fillId="0" borderId="20" xfId="0" applyFont="1" applyBorder="1" applyAlignment="1">
      <alignment horizontal="center" vertical="top"/>
    </xf>
    <xf numFmtId="0" fontId="10" fillId="0" borderId="21" xfId="0" applyFont="1" applyBorder="1" applyAlignment="1">
      <alignment horizontal="center" wrapText="1"/>
    </xf>
    <xf numFmtId="4" fontId="10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10" fillId="0" borderId="18" xfId="0" applyFont="1" applyBorder="1"/>
    <xf numFmtId="0" fontId="11" fillId="0" borderId="18" xfId="0" applyFont="1" applyBorder="1"/>
    <xf numFmtId="4" fontId="10" fillId="0" borderId="0" xfId="0" applyNumberFormat="1" applyFont="1"/>
    <xf numFmtId="4" fontId="3" fillId="2" borderId="22" xfId="0" applyNumberFormat="1" applyFont="1" applyFill="1" applyBorder="1"/>
    <xf numFmtId="4" fontId="10" fillId="0" borderId="23" xfId="0" applyNumberFormat="1" applyFont="1" applyBorder="1"/>
    <xf numFmtId="4" fontId="10" fillId="2" borderId="23" xfId="0" applyNumberFormat="1" applyFont="1" applyFill="1" applyBorder="1"/>
    <xf numFmtId="0" fontId="10" fillId="0" borderId="0" xfId="0" applyFont="1" applyAlignment="1">
      <alignment horizontal="center"/>
    </xf>
    <xf numFmtId="0" fontId="10" fillId="0" borderId="1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10" fillId="0" borderId="0" xfId="0" applyFont="1"/>
    <xf numFmtId="0" fontId="10" fillId="0" borderId="24" xfId="0" applyFont="1" applyBorder="1"/>
    <xf numFmtId="0" fontId="10" fillId="0" borderId="25" xfId="0" applyFont="1" applyBorder="1"/>
    <xf numFmtId="0" fontId="10" fillId="0" borderId="0" xfId="0" applyFont="1" applyBorder="1"/>
    <xf numFmtId="0" fontId="10" fillId="0" borderId="26" xfId="0" applyFont="1" applyBorder="1"/>
    <xf numFmtId="0" fontId="10" fillId="0" borderId="4" xfId="0" applyFont="1" applyBorder="1"/>
    <xf numFmtId="164" fontId="10" fillId="0" borderId="0" xfId="0" applyNumberFormat="1" applyFont="1"/>
    <xf numFmtId="0" fontId="10" fillId="0" borderId="3" xfId="0" applyFont="1" applyBorder="1" applyAlignment="1">
      <alignment horizontal="center"/>
    </xf>
    <xf numFmtId="4" fontId="10" fillId="0" borderId="27" xfId="0" applyNumberFormat="1" applyFont="1" applyBorder="1"/>
    <xf numFmtId="167" fontId="10" fillId="0" borderId="5" xfId="0" applyNumberFormat="1" applyFont="1" applyBorder="1" applyAlignment="1">
      <alignment horizontal="center"/>
    </xf>
    <xf numFmtId="166" fontId="3" fillId="0" borderId="0" xfId="0" applyNumberFormat="1" applyFont="1" applyBorder="1"/>
    <xf numFmtId="0" fontId="10" fillId="0" borderId="28" xfId="0" applyFont="1" applyBorder="1" applyAlignment="1">
      <alignment horizontal="center" vertical="top"/>
    </xf>
    <xf numFmtId="2" fontId="10" fillId="0" borderId="1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10" fillId="0" borderId="29" xfId="0" applyFont="1" applyBorder="1" applyAlignment="1">
      <alignment horizontal="left" vertical="top"/>
    </xf>
    <xf numFmtId="0" fontId="10" fillId="0" borderId="30" xfId="0" applyFont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left" vertical="top" wrapText="1"/>
    </xf>
    <xf numFmtId="165" fontId="10" fillId="0" borderId="35" xfId="0" applyNumberFormat="1" applyFont="1" applyBorder="1"/>
    <xf numFmtId="165" fontId="10" fillId="0" borderId="31" xfId="0" applyNumberFormat="1" applyFont="1" applyBorder="1"/>
    <xf numFmtId="165" fontId="10" fillId="0" borderId="32" xfId="0" applyNumberFormat="1" applyFont="1" applyBorder="1"/>
    <xf numFmtId="165" fontId="10" fillId="0" borderId="33" xfId="0" applyNumberFormat="1" applyFont="1" applyBorder="1"/>
    <xf numFmtId="165" fontId="10" fillId="0" borderId="34" xfId="0" applyNumberFormat="1" applyFon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4" fontId="0" fillId="0" borderId="0" xfId="0" applyNumberFormat="1"/>
    <xf numFmtId="4" fontId="27" fillId="0" borderId="0" xfId="0" applyNumberFormat="1" applyFont="1" applyBorder="1"/>
    <xf numFmtId="0" fontId="3" fillId="0" borderId="5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2" fontId="10" fillId="0" borderId="0" xfId="0" applyNumberFormat="1" applyFont="1" applyBorder="1" applyAlignment="1">
      <alignment horizontal="center"/>
    </xf>
    <xf numFmtId="2" fontId="10" fillId="0" borderId="0" xfId="0" applyNumberFormat="1" applyFont="1" applyFill="1" applyBorder="1"/>
    <xf numFmtId="2" fontId="10" fillId="0" borderId="0" xfId="0" applyNumberFormat="1" applyFont="1" applyBorder="1"/>
    <xf numFmtId="2" fontId="10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4" fontId="10" fillId="0" borderId="0" xfId="0" applyNumberFormat="1" applyFont="1" applyFill="1" applyBorder="1" applyAlignment="1">
      <alignment horizontal="center" vertical="center"/>
    </xf>
    <xf numFmtId="169" fontId="30" fillId="5" borderId="57" xfId="4" applyNumberFormat="1" applyFont="1" applyFill="1" applyBorder="1" applyAlignment="1">
      <alignment horizontal="center" vertical="center" wrapText="1"/>
    </xf>
    <xf numFmtId="169" fontId="10" fillId="0" borderId="0" xfId="0" applyNumberFormat="1" applyFont="1" applyBorder="1" applyAlignment="1">
      <alignment horizontal="center"/>
    </xf>
    <xf numFmtId="169" fontId="10" fillId="0" borderId="0" xfId="0" applyNumberFormat="1" applyFont="1" applyAlignment="1">
      <alignment horizontal="center"/>
    </xf>
    <xf numFmtId="169" fontId="9" fillId="0" borderId="0" xfId="0" applyNumberFormat="1" applyFont="1" applyBorder="1" applyAlignment="1">
      <alignment horizontal="center"/>
    </xf>
    <xf numFmtId="169" fontId="3" fillId="0" borderId="0" xfId="0" applyNumberFormat="1" applyFont="1" applyBorder="1" applyAlignment="1">
      <alignment horizontal="center"/>
    </xf>
    <xf numFmtId="0" fontId="10" fillId="0" borderId="59" xfId="0" applyFont="1" applyBorder="1" applyAlignment="1">
      <alignment horizontal="center" vertical="top"/>
    </xf>
    <xf numFmtId="0" fontId="10" fillId="0" borderId="60" xfId="0" applyFont="1" applyBorder="1" applyAlignment="1">
      <alignment horizontal="left" vertical="top"/>
    </xf>
    <xf numFmtId="0" fontId="10" fillId="0" borderId="61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center" wrapText="1"/>
    </xf>
    <xf numFmtId="4" fontId="10" fillId="0" borderId="61" xfId="0" applyNumberFormat="1" applyFont="1" applyFill="1" applyBorder="1"/>
    <xf numFmtId="4" fontId="10" fillId="0" borderId="61" xfId="0" applyNumberFormat="1" applyFont="1" applyFill="1" applyBorder="1" applyAlignment="1">
      <alignment horizontal="right"/>
    </xf>
    <xf numFmtId="4" fontId="10" fillId="0" borderId="61" xfId="0" applyNumberFormat="1" applyFont="1" applyBorder="1" applyAlignment="1">
      <alignment horizontal="right"/>
    </xf>
    <xf numFmtId="4" fontId="10" fillId="0" borderId="61" xfId="0" applyNumberFormat="1" applyFont="1" applyBorder="1"/>
    <xf numFmtId="164" fontId="10" fillId="0" borderId="62" xfId="0" applyNumberFormat="1" applyFont="1" applyBorder="1"/>
    <xf numFmtId="169" fontId="30" fillId="5" borderId="64" xfId="4" applyNumberFormat="1" applyFont="1" applyFill="1" applyBorder="1" applyAlignment="1">
      <alignment horizontal="center" vertical="center" wrapText="1"/>
    </xf>
    <xf numFmtId="2" fontId="30" fillId="5" borderId="64" xfId="4" applyNumberFormat="1" applyFont="1" applyFill="1" applyBorder="1" applyAlignment="1">
      <alignment horizontal="center" vertical="center" wrapText="1"/>
    </xf>
    <xf numFmtId="0" fontId="10" fillId="0" borderId="65" xfId="0" applyFont="1" applyFill="1" applyBorder="1" applyAlignment="1">
      <alignment horizontal="center" vertical="top"/>
    </xf>
    <xf numFmtId="0" fontId="10" fillId="0" borderId="65" xfId="0" applyFont="1" applyFill="1" applyBorder="1" applyAlignment="1">
      <alignment horizontal="left" vertical="top" wrapText="1"/>
    </xf>
    <xf numFmtId="0" fontId="10" fillId="0" borderId="65" xfId="0" applyFont="1" applyFill="1" applyBorder="1" applyAlignment="1">
      <alignment horizontal="center" vertical="center" wrapText="1"/>
    </xf>
    <xf numFmtId="169" fontId="10" fillId="0" borderId="65" xfId="0" applyNumberFormat="1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4" fontId="10" fillId="0" borderId="65" xfId="0" applyNumberFormat="1" applyFont="1" applyFill="1" applyBorder="1" applyAlignment="1">
      <alignment horizontal="center" vertical="center"/>
    </xf>
    <xf numFmtId="0" fontId="10" fillId="0" borderId="65" xfId="0" applyFont="1" applyFill="1" applyBorder="1"/>
    <xf numFmtId="169" fontId="10" fillId="0" borderId="65" xfId="0" applyNumberFormat="1" applyFont="1" applyFill="1" applyBorder="1" applyAlignment="1">
      <alignment horizontal="center" vertical="center" wrapText="1"/>
    </xf>
    <xf numFmtId="0" fontId="10" fillId="0" borderId="65" xfId="0" applyFont="1" applyFill="1" applyBorder="1" applyAlignment="1">
      <alignment horizontal="center"/>
    </xf>
    <xf numFmtId="169" fontId="10" fillId="0" borderId="65" xfId="0" applyNumberFormat="1" applyFont="1" applyFill="1" applyBorder="1" applyAlignment="1">
      <alignment horizontal="center"/>
    </xf>
    <xf numFmtId="4" fontId="10" fillId="0" borderId="65" xfId="0" applyNumberFormat="1" applyFont="1" applyFill="1" applyBorder="1"/>
    <xf numFmtId="0" fontId="10" fillId="0" borderId="65" xfId="0" applyFont="1" applyBorder="1"/>
    <xf numFmtId="0" fontId="22" fillId="3" borderId="65" xfId="2" applyNumberFormat="1" applyFont="1" applyFill="1" applyBorder="1" applyAlignment="1" applyProtection="1">
      <alignment horizontal="center" vertical="center"/>
    </xf>
    <xf numFmtId="0" fontId="28" fillId="4" borderId="65" xfId="3" applyFont="1" applyFill="1" applyBorder="1" applyAlignment="1">
      <alignment horizontal="left" vertical="center" wrapText="1"/>
    </xf>
    <xf numFmtId="0" fontId="28" fillId="4" borderId="65" xfId="3" applyFont="1" applyFill="1" applyBorder="1" applyAlignment="1">
      <alignment horizontal="center" vertical="center" wrapText="1"/>
    </xf>
    <xf numFmtId="169" fontId="28" fillId="4" borderId="65" xfId="3" applyNumberFormat="1" applyFont="1" applyFill="1" applyBorder="1" applyAlignment="1">
      <alignment horizontal="center" vertical="center" wrapText="1"/>
    </xf>
    <xf numFmtId="2" fontId="28" fillId="4" borderId="65" xfId="3" applyNumberFormat="1" applyFont="1" applyFill="1" applyBorder="1" applyAlignment="1">
      <alignment horizontal="right" vertical="center" wrapText="1"/>
    </xf>
    <xf numFmtId="0" fontId="22" fillId="0" borderId="65" xfId="2" applyNumberFormat="1" applyFont="1" applyFill="1" applyBorder="1" applyAlignment="1" applyProtection="1">
      <alignment horizontal="center" vertical="center"/>
    </xf>
    <xf numFmtId="0" fontId="28" fillId="0" borderId="65" xfId="3" applyFont="1" applyFill="1" applyBorder="1" applyAlignment="1">
      <alignment horizontal="left" vertical="center" wrapText="1"/>
    </xf>
    <xf numFmtId="0" fontId="28" fillId="0" borderId="65" xfId="3" applyFont="1" applyFill="1" applyBorder="1" applyAlignment="1">
      <alignment horizontal="center" vertical="center" wrapText="1"/>
    </xf>
    <xf numFmtId="169" fontId="10" fillId="0" borderId="65" xfId="0" applyNumberFormat="1" applyFont="1" applyBorder="1" applyAlignment="1">
      <alignment horizontal="center" vertical="center"/>
    </xf>
    <xf numFmtId="2" fontId="28" fillId="0" borderId="65" xfId="3" applyNumberFormat="1" applyFont="1" applyFill="1" applyBorder="1" applyAlignment="1">
      <alignment horizontal="center" vertical="center" wrapText="1"/>
    </xf>
    <xf numFmtId="0" fontId="30" fillId="0" borderId="65" xfId="3" applyFont="1" applyFill="1" applyBorder="1" applyAlignment="1">
      <alignment horizontal="left" vertical="center" wrapText="1"/>
    </xf>
    <xf numFmtId="2" fontId="10" fillId="0" borderId="65" xfId="0" applyNumberFormat="1" applyFont="1" applyFill="1" applyBorder="1" applyAlignment="1">
      <alignment horizontal="center" vertical="top"/>
    </xf>
    <xf numFmtId="2" fontId="10" fillId="0" borderId="65" xfId="0" applyNumberFormat="1" applyFont="1" applyFill="1" applyBorder="1"/>
    <xf numFmtId="0" fontId="30" fillId="4" borderId="65" xfId="3" applyFont="1" applyFill="1" applyBorder="1" applyAlignment="1">
      <alignment horizontal="left" vertical="center" wrapText="1"/>
    </xf>
    <xf numFmtId="2" fontId="3" fillId="0" borderId="65" xfId="0" applyNumberFormat="1" applyFont="1" applyFill="1" applyBorder="1" applyAlignment="1">
      <alignment horizontal="left" vertical="top" wrapText="1"/>
    </xf>
    <xf numFmtId="2" fontId="10" fillId="0" borderId="65" xfId="0" applyNumberFormat="1" applyFont="1" applyFill="1" applyBorder="1" applyAlignment="1">
      <alignment horizontal="center"/>
    </xf>
    <xf numFmtId="2" fontId="10" fillId="0" borderId="65" xfId="0" applyNumberFormat="1" applyFont="1" applyBorder="1" applyAlignment="1">
      <alignment horizontal="center" vertical="top"/>
    </xf>
    <xf numFmtId="2" fontId="10" fillId="0" borderId="65" xfId="0" applyNumberFormat="1" applyFont="1" applyBorder="1"/>
    <xf numFmtId="2" fontId="3" fillId="0" borderId="65" xfId="0" applyNumberFormat="1" applyFont="1" applyBorder="1" applyAlignment="1">
      <alignment horizontal="center" vertical="top"/>
    </xf>
    <xf numFmtId="2" fontId="3" fillId="0" borderId="65" xfId="0" applyNumberFormat="1" applyFont="1" applyBorder="1" applyAlignment="1">
      <alignment horizontal="left" vertical="top" wrapText="1"/>
    </xf>
    <xf numFmtId="2" fontId="10" fillId="0" borderId="65" xfId="0" applyNumberFormat="1" applyFont="1" applyBorder="1" applyAlignment="1">
      <alignment horizontal="center" wrapText="1"/>
    </xf>
    <xf numFmtId="2" fontId="10" fillId="0" borderId="65" xfId="0" applyNumberFormat="1" applyFont="1" applyBorder="1" applyAlignment="1">
      <alignment horizontal="right"/>
    </xf>
    <xf numFmtId="2" fontId="3" fillId="0" borderId="65" xfId="0" applyNumberFormat="1" applyFont="1" applyBorder="1" applyAlignment="1">
      <alignment vertical="top" wrapText="1"/>
    </xf>
    <xf numFmtId="2" fontId="10" fillId="0" borderId="65" xfId="0" applyNumberFormat="1" applyFont="1" applyBorder="1" applyAlignment="1">
      <alignment horizontal="center"/>
    </xf>
    <xf numFmtId="169" fontId="10" fillId="0" borderId="65" xfId="0" applyNumberFormat="1" applyFont="1" applyBorder="1" applyAlignment="1">
      <alignment horizontal="center"/>
    </xf>
    <xf numFmtId="2" fontId="3" fillId="0" borderId="65" xfId="0" applyNumberFormat="1" applyFont="1" applyBorder="1" applyAlignment="1">
      <alignment horizontal="center"/>
    </xf>
    <xf numFmtId="2" fontId="10" fillId="0" borderId="65" xfId="0" applyNumberFormat="1" applyFont="1" applyFill="1" applyBorder="1" applyAlignment="1">
      <alignment horizontal="right"/>
    </xf>
    <xf numFmtId="0" fontId="10" fillId="0" borderId="65" xfId="0" applyFont="1" applyBorder="1" applyAlignment="1">
      <alignment horizontal="center"/>
    </xf>
    <xf numFmtId="2" fontId="10" fillId="0" borderId="65" xfId="0" applyNumberFormat="1" applyFont="1" applyBorder="1" applyAlignment="1">
      <alignment horizontal="left" vertical="top" wrapText="1"/>
    </xf>
    <xf numFmtId="2" fontId="10" fillId="0" borderId="65" xfId="0" applyNumberFormat="1" applyFont="1" applyFill="1" applyBorder="1" applyAlignment="1">
      <alignment horizontal="left" vertical="top" wrapText="1"/>
    </xf>
    <xf numFmtId="2" fontId="10" fillId="0" borderId="65" xfId="0" applyNumberFormat="1" applyFont="1" applyBorder="1" applyAlignment="1">
      <alignment vertical="center"/>
    </xf>
    <xf numFmtId="169" fontId="10" fillId="0" borderId="65" xfId="0" applyNumberFormat="1" applyFont="1" applyFill="1" applyBorder="1" applyAlignment="1">
      <alignment vertical="center"/>
    </xf>
    <xf numFmtId="4" fontId="10" fillId="0" borderId="65" xfId="0" applyNumberFormat="1" applyFont="1" applyFill="1" applyBorder="1" applyAlignment="1">
      <alignment vertical="center"/>
    </xf>
    <xf numFmtId="169" fontId="10" fillId="0" borderId="66" xfId="0" applyNumberFormat="1" applyFont="1" applyFill="1" applyBorder="1" applyAlignment="1">
      <alignment horizontal="center"/>
    </xf>
    <xf numFmtId="4" fontId="10" fillId="0" borderId="66" xfId="0" applyNumberFormat="1" applyFont="1" applyFill="1" applyBorder="1" applyAlignment="1">
      <alignment horizontal="center" vertical="center"/>
    </xf>
    <xf numFmtId="49" fontId="6" fillId="0" borderId="69" xfId="4" applyNumberFormat="1" applyFont="1" applyFill="1" applyBorder="1" applyAlignment="1">
      <alignment horizontal="center" vertical="center" wrapText="1"/>
    </xf>
    <xf numFmtId="0" fontId="30" fillId="0" borderId="69" xfId="4" applyFont="1" applyFill="1" applyBorder="1" applyAlignment="1">
      <alignment horizontal="center" vertical="center" wrapText="1"/>
    </xf>
    <xf numFmtId="169" fontId="30" fillId="0" borderId="69" xfId="4" applyNumberFormat="1" applyFont="1" applyFill="1" applyBorder="1" applyAlignment="1">
      <alignment horizontal="center" vertical="center" wrapText="1"/>
    </xf>
    <xf numFmtId="2" fontId="30" fillId="0" borderId="69" xfId="4" applyNumberFormat="1" applyFont="1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0" fontId="10" fillId="0" borderId="69" xfId="0" applyFont="1" applyFill="1" applyBorder="1" applyAlignment="1">
      <alignment horizontal="center" vertical="center" wrapText="1"/>
    </xf>
    <xf numFmtId="170" fontId="3" fillId="0" borderId="0" xfId="1" applyNumberFormat="1" applyFont="1" applyAlignment="1">
      <alignment horizontal="center" vertical="center"/>
    </xf>
    <xf numFmtId="170" fontId="3" fillId="0" borderId="65" xfId="1" applyNumberFormat="1" applyFont="1" applyFill="1" applyBorder="1" applyAlignment="1">
      <alignment horizontal="center" vertical="center"/>
    </xf>
    <xf numFmtId="170" fontId="3" fillId="0" borderId="65" xfId="1" applyNumberFormat="1" applyFont="1" applyFill="1" applyBorder="1" applyAlignment="1">
      <alignment horizontal="center" vertical="center" wrapText="1"/>
    </xf>
    <xf numFmtId="170" fontId="3" fillId="0" borderId="65" xfId="1" applyNumberFormat="1" applyFont="1" applyBorder="1" applyAlignment="1">
      <alignment horizontal="center" vertical="center"/>
    </xf>
    <xf numFmtId="170" fontId="3" fillId="0" borderId="0" xfId="1" applyNumberFormat="1" applyFont="1" applyBorder="1" applyAlignment="1">
      <alignment horizontal="center" vertical="center"/>
    </xf>
    <xf numFmtId="0" fontId="10" fillId="0" borderId="72" xfId="0" applyFont="1" applyBorder="1"/>
    <xf numFmtId="0" fontId="10" fillId="0" borderId="63" xfId="0" applyFont="1" applyFill="1" applyBorder="1" applyAlignment="1">
      <alignment horizontal="left" vertical="top" wrapText="1"/>
    </xf>
    <xf numFmtId="0" fontId="10" fillId="0" borderId="63" xfId="0" applyFont="1" applyBorder="1" applyAlignment="1">
      <alignment horizontal="center"/>
    </xf>
    <xf numFmtId="4" fontId="10" fillId="0" borderId="63" xfId="0" applyNumberFormat="1" applyFont="1" applyFill="1" applyBorder="1"/>
    <xf numFmtId="4" fontId="10" fillId="0" borderId="63" xfId="0" applyNumberFormat="1" applyFont="1" applyBorder="1"/>
    <xf numFmtId="0" fontId="3" fillId="0" borderId="72" xfId="0" applyFont="1" applyBorder="1" applyAlignment="1">
      <alignment horizontal="left" vertical="top"/>
    </xf>
    <xf numFmtId="0" fontId="3" fillId="0" borderId="63" xfId="0" applyFont="1" applyBorder="1" applyAlignment="1">
      <alignment vertical="top" wrapText="1"/>
    </xf>
    <xf numFmtId="0" fontId="11" fillId="0" borderId="72" xfId="0" applyFont="1" applyBorder="1"/>
    <xf numFmtId="0" fontId="10" fillId="0" borderId="63" xfId="0" applyFont="1" applyBorder="1" applyAlignment="1">
      <alignment horizontal="left" vertical="top" wrapText="1"/>
    </xf>
    <xf numFmtId="4" fontId="10" fillId="0" borderId="63" xfId="0" applyNumberFormat="1" applyFont="1" applyBorder="1" applyAlignment="1">
      <alignment horizontal="right"/>
    </xf>
    <xf numFmtId="4" fontId="10" fillId="0" borderId="71" xfId="0" applyNumberFormat="1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left" vertical="center" wrapText="1"/>
    </xf>
    <xf numFmtId="0" fontId="0" fillId="0" borderId="65" xfId="0" applyFill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top"/>
    </xf>
    <xf numFmtId="0" fontId="3" fillId="0" borderId="64" xfId="0" applyFont="1" applyFill="1" applyBorder="1" applyAlignment="1">
      <alignment horizontal="left" vertical="top" wrapText="1"/>
    </xf>
    <xf numFmtId="164" fontId="3" fillId="0" borderId="62" xfId="0" applyNumberFormat="1" applyFont="1" applyBorder="1"/>
    <xf numFmtId="2" fontId="10" fillId="0" borderId="65" xfId="0" applyNumberFormat="1" applyFont="1" applyBorder="1" applyAlignment="1">
      <alignment horizontal="right" vertical="center"/>
    </xf>
    <xf numFmtId="2" fontId="10" fillId="0" borderId="65" xfId="0" applyNumberFormat="1" applyFont="1" applyFill="1" applyBorder="1" applyAlignment="1">
      <alignment horizontal="right" vertical="center"/>
    </xf>
    <xf numFmtId="43" fontId="3" fillId="0" borderId="0" xfId="1" applyFont="1" applyBorder="1" applyAlignment="1">
      <alignment horizontal="right"/>
    </xf>
    <xf numFmtId="43" fontId="0" fillId="0" borderId="70" xfId="1" applyFont="1" applyFill="1" applyBorder="1" applyAlignment="1">
      <alignment horizontal="left" vertical="center" wrapText="1"/>
    </xf>
    <xf numFmtId="43" fontId="3" fillId="0" borderId="65" xfId="1" applyFont="1" applyFill="1" applyBorder="1" applyAlignment="1">
      <alignment horizontal="right" vertical="center"/>
    </xf>
    <xf numFmtId="43" fontId="3" fillId="0" borderId="65" xfId="1" applyFont="1" applyFill="1" applyBorder="1" applyAlignment="1">
      <alignment horizontal="right"/>
    </xf>
    <xf numFmtId="43" fontId="3" fillId="0" borderId="56" xfId="1" applyFont="1" applyFill="1" applyBorder="1" applyAlignment="1">
      <alignment horizontal="right"/>
    </xf>
    <xf numFmtId="43" fontId="3" fillId="0" borderId="65" xfId="1" applyFont="1" applyBorder="1" applyAlignment="1">
      <alignment horizontal="right"/>
    </xf>
    <xf numFmtId="43" fontId="3" fillId="0" borderId="71" xfId="1" applyFont="1" applyBorder="1" applyAlignment="1">
      <alignment horizontal="right"/>
    </xf>
    <xf numFmtId="43" fontId="3" fillId="0" borderId="70" xfId="1" applyFont="1" applyBorder="1" applyAlignment="1">
      <alignment horizontal="right"/>
    </xf>
    <xf numFmtId="43" fontId="3" fillId="0" borderId="0" xfId="1" applyFont="1" applyAlignment="1">
      <alignment horizontal="right"/>
    </xf>
    <xf numFmtId="43" fontId="10" fillId="0" borderId="0" xfId="0" applyNumberFormat="1" applyFont="1"/>
    <xf numFmtId="170" fontId="3" fillId="0" borderId="68" xfId="1" applyNumberFormat="1" applyFont="1" applyBorder="1" applyAlignment="1">
      <alignment horizontal="center" vertical="center"/>
    </xf>
    <xf numFmtId="0" fontId="2" fillId="0" borderId="74" xfId="0" applyFont="1" applyBorder="1" applyAlignment="1">
      <alignment horizontal="center"/>
    </xf>
    <xf numFmtId="170" fontId="3" fillId="0" borderId="76" xfId="1" applyNumberFormat="1" applyFont="1" applyBorder="1" applyAlignment="1">
      <alignment horizontal="center" vertical="center"/>
    </xf>
    <xf numFmtId="170" fontId="3" fillId="0" borderId="14" xfId="1" applyNumberFormat="1" applyFont="1" applyBorder="1" applyAlignment="1">
      <alignment horizontal="center" vertical="center"/>
    </xf>
    <xf numFmtId="43" fontId="3" fillId="0" borderId="9" xfId="1" applyFont="1" applyBorder="1" applyAlignment="1">
      <alignment horizontal="right"/>
    </xf>
    <xf numFmtId="0" fontId="10" fillId="0" borderId="73" xfId="0" applyFont="1" applyBorder="1" applyAlignment="1">
      <alignment horizontal="center"/>
    </xf>
    <xf numFmtId="169" fontId="10" fillId="0" borderId="69" xfId="0" applyNumberFormat="1" applyFont="1" applyBorder="1" applyAlignment="1">
      <alignment horizontal="center"/>
    </xf>
    <xf numFmtId="4" fontId="10" fillId="0" borderId="69" xfId="0" applyNumberFormat="1" applyFont="1" applyBorder="1"/>
    <xf numFmtId="4" fontId="10" fillId="0" borderId="0" xfId="0" applyNumberFormat="1" applyFont="1" applyBorder="1"/>
    <xf numFmtId="43" fontId="3" fillId="6" borderId="57" xfId="1" applyFont="1" applyFill="1" applyBorder="1" applyAlignment="1">
      <alignment horizontal="right"/>
    </xf>
    <xf numFmtId="43" fontId="3" fillId="6" borderId="64" xfId="1" applyFont="1" applyFill="1" applyBorder="1" applyAlignment="1">
      <alignment horizontal="right"/>
    </xf>
    <xf numFmtId="170" fontId="6" fillId="0" borderId="73" xfId="1" applyNumberFormat="1" applyFont="1" applyFill="1" applyBorder="1" applyAlignment="1">
      <alignment horizontal="center" vertical="center" wrapText="1"/>
    </xf>
    <xf numFmtId="43" fontId="3" fillId="0" borderId="72" xfId="1" applyFont="1" applyFill="1" applyBorder="1" applyAlignment="1">
      <alignment horizontal="right"/>
    </xf>
    <xf numFmtId="170" fontId="3" fillId="0" borderId="83" xfId="1" applyNumberFormat="1" applyFont="1" applyBorder="1" applyAlignment="1">
      <alignment horizontal="center" vertical="center"/>
    </xf>
    <xf numFmtId="2" fontId="10" fillId="0" borderId="52" xfId="0" applyNumberFormat="1" applyFont="1" applyBorder="1" applyAlignment="1">
      <alignment horizontal="center"/>
    </xf>
    <xf numFmtId="2" fontId="10" fillId="0" borderId="52" xfId="0" applyNumberFormat="1" applyFont="1" applyBorder="1" applyAlignment="1">
      <alignment wrapText="1"/>
    </xf>
    <xf numFmtId="2" fontId="10" fillId="0" borderId="52" xfId="0" applyNumberFormat="1" applyFont="1" applyBorder="1" applyAlignment="1">
      <alignment horizontal="center" wrapText="1"/>
    </xf>
    <xf numFmtId="169" fontId="10" fillId="0" borderId="52" xfId="0" applyNumberFormat="1" applyFont="1" applyBorder="1" applyAlignment="1">
      <alignment horizontal="center"/>
    </xf>
    <xf numFmtId="2" fontId="10" fillId="0" borderId="52" xfId="0" applyNumberFormat="1" applyFont="1" applyBorder="1"/>
    <xf numFmtId="4" fontId="10" fillId="0" borderId="52" xfId="0" applyNumberFormat="1" applyFont="1" applyFill="1" applyBorder="1" applyAlignment="1">
      <alignment horizontal="center" vertical="center"/>
    </xf>
    <xf numFmtId="43" fontId="3" fillId="0" borderId="79" xfId="1" applyFont="1" applyBorder="1" applyAlignment="1">
      <alignment horizontal="right"/>
    </xf>
    <xf numFmtId="170" fontId="3" fillId="0" borderId="71" xfId="1" applyNumberFormat="1" applyFont="1" applyFill="1" applyBorder="1" applyAlignment="1">
      <alignment horizontal="center" vertical="center"/>
    </xf>
    <xf numFmtId="0" fontId="10" fillId="0" borderId="71" xfId="0" applyFont="1" applyFill="1" applyBorder="1" applyAlignment="1">
      <alignment horizontal="center"/>
    </xf>
    <xf numFmtId="0" fontId="10" fillId="0" borderId="71" xfId="0" applyFont="1" applyFill="1" applyBorder="1"/>
    <xf numFmtId="169" fontId="10" fillId="0" borderId="71" xfId="0" applyNumberFormat="1" applyFont="1" applyFill="1" applyBorder="1" applyAlignment="1">
      <alignment horizontal="center"/>
    </xf>
    <xf numFmtId="4" fontId="10" fillId="0" borderId="71" xfId="0" applyNumberFormat="1" applyFont="1" applyFill="1" applyBorder="1"/>
    <xf numFmtId="170" fontId="3" fillId="0" borderId="70" xfId="1" applyNumberFormat="1" applyFont="1" applyFill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top"/>
    </xf>
    <xf numFmtId="0" fontId="3" fillId="0" borderId="70" xfId="0" applyFont="1" applyFill="1" applyBorder="1" applyAlignment="1">
      <alignment vertical="top" wrapText="1"/>
    </xf>
    <xf numFmtId="0" fontId="10" fillId="0" borderId="70" xfId="0" applyFont="1" applyFill="1" applyBorder="1" applyAlignment="1">
      <alignment horizontal="center"/>
    </xf>
    <xf numFmtId="169" fontId="10" fillId="0" borderId="70" xfId="0" applyNumberFormat="1" applyFont="1" applyFill="1" applyBorder="1" applyAlignment="1">
      <alignment horizontal="center"/>
    </xf>
    <xf numFmtId="4" fontId="10" fillId="0" borderId="70" xfId="0" applyNumberFormat="1" applyFont="1" applyFill="1" applyBorder="1"/>
    <xf numFmtId="4" fontId="10" fillId="0" borderId="70" xfId="0" applyNumberFormat="1" applyFont="1" applyFill="1" applyBorder="1" applyAlignment="1">
      <alignment horizontal="center" vertical="center"/>
    </xf>
    <xf numFmtId="43" fontId="3" fillId="0" borderId="70" xfId="1" applyFont="1" applyFill="1" applyBorder="1" applyAlignment="1">
      <alignment horizontal="right"/>
    </xf>
    <xf numFmtId="0" fontId="3" fillId="0" borderId="63" xfId="0" applyFont="1" applyFill="1" applyBorder="1" applyAlignment="1">
      <alignment vertical="top" wrapText="1"/>
    </xf>
    <xf numFmtId="10" fontId="3" fillId="0" borderId="64" xfId="1" applyNumberFormat="1" applyFont="1" applyBorder="1" applyAlignment="1">
      <alignment horizontal="right"/>
    </xf>
    <xf numFmtId="43" fontId="4" fillId="0" borderId="63" xfId="1" applyFont="1" applyBorder="1" applyAlignment="1">
      <alignment horizontal="left" vertical="center"/>
    </xf>
    <xf numFmtId="0" fontId="0" fillId="0" borderId="73" xfId="0" applyBorder="1" applyAlignment="1" applyProtection="1">
      <alignment vertical="center"/>
    </xf>
    <xf numFmtId="2" fontId="9" fillId="0" borderId="0" xfId="0" applyNumberFormat="1" applyFont="1" applyBorder="1" applyAlignment="1">
      <alignment horizontal="center"/>
    </xf>
    <xf numFmtId="2" fontId="0" fillId="0" borderId="0" xfId="0" applyNumberFormat="1" applyBorder="1"/>
    <xf numFmtId="2" fontId="20" fillId="0" borderId="10" xfId="0" applyNumberFormat="1" applyFont="1" applyBorder="1" applyAlignment="1">
      <alignment horizontal="center"/>
    </xf>
    <xf numFmtId="2" fontId="20" fillId="0" borderId="8" xfId="0" applyNumberFormat="1" applyFont="1" applyBorder="1" applyAlignment="1">
      <alignment horizontal="center"/>
    </xf>
    <xf numFmtId="2" fontId="10" fillId="0" borderId="1" xfId="0" applyNumberFormat="1" applyFont="1" applyBorder="1"/>
    <xf numFmtId="2" fontId="10" fillId="2" borderId="1" xfId="0" applyNumberFormat="1" applyFont="1" applyFill="1" applyBorder="1"/>
    <xf numFmtId="2" fontId="10" fillId="0" borderId="14" xfId="0" applyNumberFormat="1" applyFont="1" applyBorder="1"/>
    <xf numFmtId="2" fontId="20" fillId="0" borderId="0" xfId="0" applyNumberFormat="1" applyFont="1" applyBorder="1"/>
    <xf numFmtId="2" fontId="0" fillId="0" borderId="0" xfId="0" applyNumberFormat="1"/>
    <xf numFmtId="43" fontId="0" fillId="0" borderId="63" xfId="1" applyFont="1" applyBorder="1" applyAlignment="1" applyProtection="1">
      <alignment vertical="center"/>
    </xf>
    <xf numFmtId="43" fontId="10" fillId="0" borderId="3" xfId="1" applyFont="1" applyBorder="1"/>
    <xf numFmtId="43" fontId="10" fillId="0" borderId="1" xfId="1" applyFont="1" applyBorder="1"/>
    <xf numFmtId="43" fontId="3" fillId="2" borderId="13" xfId="1" applyFont="1" applyFill="1" applyBorder="1"/>
    <xf numFmtId="0" fontId="10" fillId="0" borderId="73" xfId="0" applyFont="1" applyBorder="1" applyAlignment="1">
      <alignment vertical="top" wrapText="1"/>
    </xf>
    <xf numFmtId="0" fontId="10" fillId="0" borderId="69" xfId="0" applyFont="1" applyBorder="1" applyAlignment="1">
      <alignment vertical="top" wrapText="1"/>
    </xf>
    <xf numFmtId="0" fontId="10" fillId="0" borderId="72" xfId="0" applyFont="1" applyBorder="1" applyAlignment="1">
      <alignment vertical="top" wrapText="1"/>
    </xf>
    <xf numFmtId="0" fontId="10" fillId="0" borderId="73" xfId="0" applyFont="1" applyBorder="1" applyAlignment="1"/>
    <xf numFmtId="0" fontId="10" fillId="0" borderId="72" xfId="0" applyFont="1" applyBorder="1" applyAlignment="1"/>
    <xf numFmtId="2" fontId="3" fillId="0" borderId="65" xfId="0" applyNumberFormat="1" applyFont="1" applyFill="1" applyBorder="1" applyAlignment="1">
      <alignment horizontal="left" vertical="top" wrapText="1"/>
    </xf>
    <xf numFmtId="0" fontId="10" fillId="0" borderId="3" xfId="0" applyFont="1" applyBorder="1"/>
    <xf numFmtId="0" fontId="10" fillId="0" borderId="18" xfId="0" applyFont="1" applyBorder="1"/>
    <xf numFmtId="0" fontId="12" fillId="0" borderId="1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10" fillId="0" borderId="3" xfId="0" applyFont="1" applyBorder="1" applyAlignment="1">
      <alignment horizontal="right"/>
    </xf>
    <xf numFmtId="0" fontId="10" fillId="0" borderId="18" xfId="0" applyFont="1" applyBorder="1" applyAlignment="1">
      <alignment horizontal="right"/>
    </xf>
    <xf numFmtId="4" fontId="4" fillId="0" borderId="45" xfId="0" applyNumberFormat="1" applyFont="1" applyBorder="1" applyAlignment="1">
      <alignment horizontal="center"/>
    </xf>
    <xf numFmtId="4" fontId="4" fillId="0" borderId="46" xfId="0" applyNumberFormat="1" applyFont="1" applyBorder="1" applyAlignment="1">
      <alignment horizontal="center"/>
    </xf>
    <xf numFmtId="4" fontId="3" fillId="0" borderId="42" xfId="0" applyNumberFormat="1" applyFont="1" applyBorder="1"/>
    <xf numFmtId="4" fontId="3" fillId="0" borderId="43" xfId="0" applyNumberFormat="1" applyFont="1" applyBorder="1"/>
    <xf numFmtId="4" fontId="13" fillId="0" borderId="48" xfId="0" applyNumberFormat="1" applyFont="1" applyBorder="1"/>
    <xf numFmtId="4" fontId="13" fillId="0" borderId="23" xfId="0" applyNumberFormat="1" applyFont="1" applyBorder="1"/>
    <xf numFmtId="4" fontId="10" fillId="0" borderId="5" xfId="0" applyNumberFormat="1" applyFont="1" applyBorder="1" applyAlignment="1">
      <alignment horizontal="right"/>
    </xf>
    <xf numFmtId="0" fontId="10" fillId="0" borderId="5" xfId="0" applyFont="1" applyBorder="1" applyAlignment="1"/>
    <xf numFmtId="0" fontId="7" fillId="0" borderId="0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6" fillId="0" borderId="51" xfId="0" applyFont="1" applyBorder="1" applyAlignment="1">
      <alignment vertical="top" wrapText="1"/>
    </xf>
    <xf numFmtId="0" fontId="6" fillId="0" borderId="49" xfId="0" applyFont="1" applyBorder="1" applyAlignment="1">
      <alignment vertical="top" wrapText="1"/>
    </xf>
    <xf numFmtId="0" fontId="6" fillId="0" borderId="52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2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4" fontId="4" fillId="0" borderId="69" xfId="0" applyNumberFormat="1" applyFont="1" applyBorder="1" applyAlignment="1">
      <alignment horizontal="center"/>
    </xf>
    <xf numFmtId="4" fontId="4" fillId="0" borderId="72" xfId="0" applyNumberFormat="1" applyFont="1" applyBorder="1" applyAlignment="1">
      <alignment horizontal="center"/>
    </xf>
    <xf numFmtId="4" fontId="13" fillId="0" borderId="77" xfId="0" applyNumberFormat="1" applyFont="1" applyBorder="1" applyAlignment="1">
      <alignment wrapText="1"/>
    </xf>
    <xf numFmtId="4" fontId="13" fillId="0" borderId="72" xfId="0" applyNumberFormat="1" applyFont="1" applyBorder="1" applyAlignment="1">
      <alignment wrapText="1"/>
    </xf>
    <xf numFmtId="0" fontId="6" fillId="0" borderId="78" xfId="0" applyFont="1" applyBorder="1" applyAlignment="1">
      <alignment horizontal="center" vertical="center" wrapText="1" readingOrder="1"/>
    </xf>
    <xf numFmtId="0" fontId="6" fillId="0" borderId="67" xfId="0" applyFont="1" applyBorder="1" applyAlignment="1">
      <alignment horizontal="center" vertical="center" wrapText="1" readingOrder="1"/>
    </xf>
    <xf numFmtId="0" fontId="6" fillId="0" borderId="50" xfId="0" applyFont="1" applyBorder="1" applyAlignment="1">
      <alignment horizontal="center" vertical="center" wrapText="1" readingOrder="1"/>
    </xf>
    <xf numFmtId="0" fontId="6" fillId="0" borderId="79" xfId="0" applyFont="1" applyBorder="1" applyAlignment="1">
      <alignment horizontal="center" vertical="center" wrapText="1" readingOrder="1"/>
    </xf>
    <xf numFmtId="0" fontId="14" fillId="0" borderId="74" xfId="0" applyFont="1" applyBorder="1" applyAlignment="1">
      <alignment horizontal="center"/>
    </xf>
    <xf numFmtId="0" fontId="14" fillId="0" borderId="75" xfId="0" applyFont="1" applyBorder="1" applyAlignment="1">
      <alignment horizontal="center"/>
    </xf>
    <xf numFmtId="4" fontId="3" fillId="0" borderId="80" xfId="0" applyNumberFormat="1" applyFont="1" applyBorder="1"/>
    <xf numFmtId="0" fontId="10" fillId="0" borderId="73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top" wrapText="1"/>
    </xf>
    <xf numFmtId="4" fontId="10" fillId="0" borderId="64" xfId="0" applyNumberFormat="1" applyFont="1" applyBorder="1" applyAlignment="1">
      <alignment horizontal="right"/>
    </xf>
    <xf numFmtId="0" fontId="10" fillId="0" borderId="64" xfId="0" applyFont="1" applyBorder="1" applyAlignment="1"/>
    <xf numFmtId="0" fontId="26" fillId="0" borderId="81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82" xfId="0" applyFont="1" applyBorder="1" applyAlignment="1">
      <alignment horizontal="center" vertical="center" wrapText="1"/>
    </xf>
    <xf numFmtId="170" fontId="6" fillId="5" borderId="57" xfId="1" applyNumberFormat="1" applyFont="1" applyFill="1" applyBorder="1" applyAlignment="1">
      <alignment horizontal="center" vertical="center" wrapText="1"/>
    </xf>
    <xf numFmtId="170" fontId="6" fillId="5" borderId="64" xfId="1" applyNumberFormat="1" applyFont="1" applyFill="1" applyBorder="1" applyAlignment="1">
      <alignment horizontal="center" vertical="center" wrapText="1"/>
    </xf>
    <xf numFmtId="0" fontId="30" fillId="5" borderId="57" xfId="4" applyFont="1" applyFill="1" applyBorder="1" applyAlignment="1">
      <alignment horizontal="center" vertical="center" wrapText="1"/>
    </xf>
    <xf numFmtId="0" fontId="30" fillId="5" borderId="64" xfId="4" applyFont="1" applyFill="1" applyBorder="1" applyAlignment="1">
      <alignment horizontal="center" vertical="center" wrapText="1"/>
    </xf>
    <xf numFmtId="2" fontId="30" fillId="5" borderId="57" xfId="4" applyNumberFormat="1" applyFont="1" applyFill="1" applyBorder="1" applyAlignment="1">
      <alignment horizontal="center" vertical="center" wrapText="1"/>
    </xf>
    <xf numFmtId="0" fontId="10" fillId="6" borderId="64" xfId="0" applyFont="1" applyFill="1" applyBorder="1" applyAlignment="1">
      <alignment horizontal="center" vertical="center" wrapText="1"/>
    </xf>
    <xf numFmtId="49" fontId="6" fillId="5" borderId="57" xfId="4" applyNumberFormat="1" applyFont="1" applyFill="1" applyBorder="1" applyAlignment="1">
      <alignment horizontal="center" vertical="center" wrapText="1"/>
    </xf>
    <xf numFmtId="49" fontId="6" fillId="5" borderId="64" xfId="4" applyNumberFormat="1" applyFont="1" applyFill="1" applyBorder="1" applyAlignment="1">
      <alignment horizontal="center" vertical="center" wrapText="1"/>
    </xf>
    <xf numFmtId="2" fontId="30" fillId="5" borderId="53" xfId="4" applyNumberFormat="1" applyFont="1" applyFill="1" applyBorder="1" applyAlignment="1">
      <alignment horizontal="center" vertical="center" wrapText="1"/>
    </xf>
    <xf numFmtId="2" fontId="30" fillId="5" borderId="58" xfId="4" applyNumberFormat="1" applyFont="1" applyFill="1" applyBorder="1" applyAlignment="1">
      <alignment horizontal="center" vertical="center" wrapText="1"/>
    </xf>
    <xf numFmtId="2" fontId="30" fillId="5" borderId="10" xfId="4" applyNumberFormat="1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2" fontId="3" fillId="0" borderId="65" xfId="0" applyNumberFormat="1" applyFont="1" applyFill="1" applyBorder="1" applyAlignment="1">
      <alignment horizontal="left" vertical="top" wrapText="1"/>
    </xf>
    <xf numFmtId="0" fontId="3" fillId="0" borderId="65" xfId="0" applyFont="1" applyBorder="1" applyAlignment="1"/>
    <xf numFmtId="43" fontId="3" fillId="0" borderId="0" xfId="1" applyFont="1" applyBorder="1" applyAlignment="1">
      <alignment horizontal="right" vertical="distributed" wrapText="1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distributed" wrapText="1"/>
    </xf>
    <xf numFmtId="2" fontId="10" fillId="0" borderId="0" xfId="0" applyNumberFormat="1" applyFont="1" applyBorder="1" applyAlignment="1">
      <alignment horizontal="center" vertical="distributed" wrapText="1"/>
    </xf>
    <xf numFmtId="169" fontId="3" fillId="0" borderId="0" xfId="0" applyNumberFormat="1" applyFont="1" applyBorder="1" applyAlignment="1">
      <alignment horizontal="center" vertical="distributed" wrapText="1"/>
    </xf>
    <xf numFmtId="169" fontId="10" fillId="0" borderId="0" xfId="0" applyNumberFormat="1" applyFont="1" applyBorder="1" applyAlignment="1">
      <alignment horizontal="center" vertical="distributed" wrapText="1"/>
    </xf>
    <xf numFmtId="0" fontId="18" fillId="2" borderId="17" xfId="0" applyFont="1" applyFill="1" applyBorder="1"/>
    <xf numFmtId="0" fontId="18" fillId="2" borderId="13" xfId="0" applyFont="1" applyFill="1" applyBorder="1"/>
    <xf numFmtId="0" fontId="22" fillId="0" borderId="16" xfId="0" applyFont="1" applyBorder="1" applyAlignment="1">
      <alignment horizontal="left" vertical="center"/>
    </xf>
    <xf numFmtId="0" fontId="22" fillId="0" borderId="39" xfId="0" applyFont="1" applyBorder="1" applyAlignment="1">
      <alignment horizontal="left" vertical="center"/>
    </xf>
    <xf numFmtId="0" fontId="18" fillId="0" borderId="26" xfId="0" applyFont="1" applyBorder="1"/>
    <xf numFmtId="0" fontId="18" fillId="0" borderId="4" xfId="0" applyFont="1" applyBorder="1"/>
    <xf numFmtId="0" fontId="19" fillId="0" borderId="54" xfId="0" applyFont="1" applyBorder="1" applyAlignment="1">
      <alignment wrapText="1"/>
    </xf>
    <xf numFmtId="0" fontId="19" fillId="0" borderId="55" xfId="0" applyFont="1" applyBorder="1" applyAlignment="1">
      <alignment wrapText="1"/>
    </xf>
    <xf numFmtId="0" fontId="19" fillId="0" borderId="1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39" xfId="0" applyFont="1" applyBorder="1" applyAlignment="1">
      <alignment horizontal="left" vertical="center"/>
    </xf>
    <xf numFmtId="0" fontId="19" fillId="0" borderId="40" xfId="0" applyFont="1" applyBorder="1" applyAlignment="1">
      <alignment horizontal="left" vertical="center"/>
    </xf>
    <xf numFmtId="0" fontId="18" fillId="0" borderId="2" xfId="0" applyFont="1" applyBorder="1"/>
    <xf numFmtId="0" fontId="18" fillId="0" borderId="1" xfId="0" applyFont="1" applyBorder="1"/>
    <xf numFmtId="0" fontId="18" fillId="2" borderId="2" xfId="0" applyFont="1" applyFill="1" applyBorder="1"/>
    <xf numFmtId="0" fontId="18" fillId="2" borderId="1" xfId="0" applyFont="1" applyFill="1" applyBorder="1"/>
    <xf numFmtId="43" fontId="10" fillId="0" borderId="39" xfId="1" applyFont="1" applyBorder="1" applyAlignment="1"/>
    <xf numFmtId="43" fontId="10" fillId="0" borderId="40" xfId="1" applyFont="1" applyBorder="1" applyAlignment="1"/>
    <xf numFmtId="164" fontId="3" fillId="0" borderId="39" xfId="0" applyNumberFormat="1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0" fillId="0" borderId="46" xfId="0" applyBorder="1" applyAlignment="1"/>
    <xf numFmtId="0" fontId="17" fillId="0" borderId="25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9" fillId="0" borderId="0" xfId="0" applyFont="1" applyAlignment="1"/>
    <xf numFmtId="0" fontId="23" fillId="0" borderId="25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0" fillId="0" borderId="0" xfId="0" applyFont="1" applyAlignment="1"/>
    <xf numFmtId="0" fontId="24" fillId="0" borderId="0" xfId="0" applyFont="1" applyBorder="1" applyAlignment="1">
      <alignment horizontal="center"/>
    </xf>
    <xf numFmtId="0" fontId="18" fillId="0" borderId="0" xfId="0" applyFont="1" applyAlignment="1"/>
    <xf numFmtId="0" fontId="25" fillId="0" borderId="0" xfId="0" applyFont="1" applyBorder="1" applyAlignment="1">
      <alignment horizontal="center"/>
    </xf>
    <xf numFmtId="0" fontId="18" fillId="0" borderId="39" xfId="0" applyFont="1" applyBorder="1" applyAlignment="1">
      <alignment horizontal="left" vertical="center"/>
    </xf>
    <xf numFmtId="0" fontId="18" fillId="0" borderId="40" xfId="0" applyFont="1" applyBorder="1" applyAlignment="1">
      <alignment horizontal="left" vertical="center"/>
    </xf>
    <xf numFmtId="43" fontId="3" fillId="0" borderId="71" xfId="1" applyFont="1" applyFill="1" applyBorder="1" applyAlignment="1">
      <alignment horizontal="right"/>
    </xf>
    <xf numFmtId="170" fontId="3" fillId="0" borderId="63" xfId="1" applyNumberFormat="1" applyFont="1" applyFill="1" applyBorder="1" applyAlignment="1">
      <alignment horizontal="center" vertical="center"/>
    </xf>
    <xf numFmtId="0" fontId="10" fillId="0" borderId="63" xfId="0" applyFont="1" applyFill="1" applyBorder="1" applyAlignment="1">
      <alignment horizontal="center" vertical="top"/>
    </xf>
    <xf numFmtId="0" fontId="10" fillId="0" borderId="63" xfId="0" applyFont="1" applyFill="1" applyBorder="1" applyAlignment="1">
      <alignment horizontal="center"/>
    </xf>
    <xf numFmtId="169" fontId="10" fillId="0" borderId="63" xfId="0" applyNumberFormat="1" applyFont="1" applyFill="1" applyBorder="1" applyAlignment="1">
      <alignment horizontal="center"/>
    </xf>
    <xf numFmtId="4" fontId="10" fillId="0" borderId="63" xfId="0" applyNumberFormat="1" applyFont="1" applyFill="1" applyBorder="1" applyAlignment="1">
      <alignment horizontal="center" vertical="center"/>
    </xf>
    <xf numFmtId="43" fontId="3" fillId="0" borderId="63" xfId="1" applyFont="1" applyFill="1" applyBorder="1" applyAlignment="1">
      <alignment horizontal="right" vertical="center" wrapText="1"/>
    </xf>
    <xf numFmtId="169" fontId="28" fillId="0" borderId="65" xfId="3" applyNumberFormat="1" applyFont="1" applyFill="1" applyBorder="1" applyAlignment="1">
      <alignment horizontal="center" vertical="center" wrapText="1"/>
    </xf>
    <xf numFmtId="2" fontId="28" fillId="0" borderId="65" xfId="3" applyNumberFormat="1" applyFont="1" applyFill="1" applyBorder="1" applyAlignment="1">
      <alignment horizontal="right" vertical="center" wrapText="1"/>
    </xf>
    <xf numFmtId="43" fontId="3" fillId="0" borderId="13" xfId="1" applyFont="1" applyFill="1" applyBorder="1" applyAlignment="1">
      <alignment horizontal="right"/>
    </xf>
    <xf numFmtId="43" fontId="3" fillId="0" borderId="66" xfId="1" applyFont="1" applyFill="1" applyBorder="1" applyAlignment="1">
      <alignment horizontal="right"/>
    </xf>
    <xf numFmtId="2" fontId="3" fillId="0" borderId="65" xfId="0" applyNumberFormat="1" applyFont="1" applyFill="1" applyBorder="1" applyAlignment="1">
      <alignment horizontal="center" vertical="top"/>
    </xf>
    <xf numFmtId="2" fontId="10" fillId="0" borderId="65" xfId="0" applyNumberFormat="1" applyFont="1" applyFill="1" applyBorder="1" applyAlignment="1">
      <alignment vertical="top" wrapText="1"/>
    </xf>
    <xf numFmtId="0" fontId="10" fillId="0" borderId="63" xfId="0" applyFont="1" applyFill="1" applyBorder="1" applyAlignment="1">
      <alignment horizontal="center" vertical="center"/>
    </xf>
    <xf numFmtId="169" fontId="10" fillId="0" borderId="63" xfId="0" applyNumberFormat="1" applyFont="1" applyFill="1" applyBorder="1" applyAlignment="1">
      <alignment horizontal="center" vertical="center"/>
    </xf>
    <xf numFmtId="4" fontId="10" fillId="0" borderId="63" xfId="0" applyNumberFormat="1" applyFont="1" applyFill="1" applyBorder="1" applyAlignment="1">
      <alignment vertical="center"/>
    </xf>
    <xf numFmtId="0" fontId="22" fillId="0" borderId="71" xfId="2" applyNumberFormat="1" applyFont="1" applyFill="1" applyBorder="1" applyAlignment="1" applyProtection="1">
      <alignment horizontal="center" vertical="center"/>
    </xf>
    <xf numFmtId="0" fontId="28" fillId="0" borderId="71" xfId="3" applyFont="1" applyFill="1" applyBorder="1" applyAlignment="1">
      <alignment horizontal="left" vertical="center" wrapText="1"/>
    </xf>
    <xf numFmtId="0" fontId="28" fillId="0" borderId="71" xfId="3" applyFont="1" applyFill="1" applyBorder="1" applyAlignment="1">
      <alignment horizontal="center" vertical="center" wrapText="1"/>
    </xf>
    <xf numFmtId="2" fontId="28" fillId="0" borderId="71" xfId="3" applyNumberFormat="1" applyFont="1" applyFill="1" applyBorder="1" applyAlignment="1">
      <alignment horizontal="right" vertical="center" wrapText="1"/>
    </xf>
    <xf numFmtId="2" fontId="13" fillId="0" borderId="65" xfId="0" applyNumberFormat="1" applyFont="1" applyFill="1" applyBorder="1" applyAlignment="1">
      <alignment horizontal="center"/>
    </xf>
    <xf numFmtId="170" fontId="3" fillId="0" borderId="66" xfId="1" applyNumberFormat="1" applyFont="1" applyFill="1" applyBorder="1" applyAlignment="1">
      <alignment horizontal="center" vertical="center"/>
    </xf>
    <xf numFmtId="2" fontId="13" fillId="0" borderId="66" xfId="0" applyNumberFormat="1" applyFont="1" applyFill="1" applyBorder="1" applyAlignment="1">
      <alignment horizontal="center"/>
    </xf>
    <xf numFmtId="2" fontId="10" fillId="0" borderId="66" xfId="0" applyNumberFormat="1" applyFont="1" applyFill="1" applyBorder="1"/>
    <xf numFmtId="2" fontId="10" fillId="0" borderId="66" xfId="0" applyNumberFormat="1" applyFont="1" applyFill="1" applyBorder="1" applyAlignment="1">
      <alignment horizontal="center"/>
    </xf>
    <xf numFmtId="2" fontId="10" fillId="0" borderId="66" xfId="0" applyNumberFormat="1" applyFont="1" applyFill="1" applyBorder="1" applyAlignment="1">
      <alignment horizontal="right"/>
    </xf>
    <xf numFmtId="43" fontId="3" fillId="0" borderId="63" xfId="1" applyFont="1" applyFill="1" applyBorder="1" applyAlignment="1">
      <alignment horizontal="right"/>
    </xf>
    <xf numFmtId="170" fontId="3" fillId="0" borderId="76" xfId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 wrapText="1"/>
    </xf>
    <xf numFmtId="169" fontId="10" fillId="0" borderId="0" xfId="0" applyNumberFormat="1" applyFont="1" applyFill="1" applyBorder="1" applyAlignment="1">
      <alignment horizontal="center"/>
    </xf>
    <xf numFmtId="2" fontId="19" fillId="0" borderId="73" xfId="0" applyNumberFormat="1" applyFont="1" applyFill="1" applyBorder="1" applyAlignment="1">
      <alignment horizontal="right" vertical="center"/>
    </xf>
    <xf numFmtId="0" fontId="19" fillId="0" borderId="69" xfId="0" applyFont="1" applyFill="1" applyBorder="1" applyAlignment="1">
      <alignment horizontal="right" vertical="center"/>
    </xf>
    <xf numFmtId="43" fontId="4" fillId="0" borderId="72" xfId="1" applyFont="1" applyFill="1" applyBorder="1" applyAlignment="1">
      <alignment horizontal="right"/>
    </xf>
  </cellXfs>
  <cellStyles count="5">
    <cellStyle name="Excel Built-in Normal" xfId="4"/>
    <cellStyle name="Normal" xfId="0" builtinId="0"/>
    <cellStyle name="Normal_ELETRICA_2" xfId="3"/>
    <cellStyle name="Separador de milhares" xfId="1" builtinId="3"/>
    <cellStyle name="Separador de milhares_ELETRICA_2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0</xdr:row>
      <xdr:rowOff>38100</xdr:rowOff>
    </xdr:from>
    <xdr:to>
      <xdr:col>2</xdr:col>
      <xdr:colOff>838200</xdr:colOff>
      <xdr:row>4</xdr:row>
      <xdr:rowOff>180975</xdr:rowOff>
    </xdr:to>
    <xdr:pic>
      <xdr:nvPicPr>
        <xdr:cNvPr id="2042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8100"/>
          <a:ext cx="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323850</xdr:colOff>
      <xdr:row>0</xdr:row>
      <xdr:rowOff>57150</xdr:rowOff>
    </xdr:from>
    <xdr:to>
      <xdr:col>12</xdr:col>
      <xdr:colOff>619125</xdr:colOff>
      <xdr:row>3</xdr:row>
      <xdr:rowOff>200025</xdr:rowOff>
    </xdr:to>
    <xdr:pic>
      <xdr:nvPicPr>
        <xdr:cNvPr id="2043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" y="57150"/>
          <a:ext cx="84772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0</xdr:row>
      <xdr:rowOff>0</xdr:rowOff>
    </xdr:from>
    <xdr:to>
      <xdr:col>1</xdr:col>
      <xdr:colOff>909108</xdr:colOff>
      <xdr:row>3</xdr:row>
      <xdr:rowOff>104775</xdr:rowOff>
    </xdr:to>
    <xdr:pic>
      <xdr:nvPicPr>
        <xdr:cNvPr id="3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0"/>
          <a:ext cx="845608" cy="718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31"/>
  <sheetViews>
    <sheetView topLeftCell="L1" zoomScale="90" zoomScaleNormal="90" workbookViewId="0">
      <selection activeCell="L77" sqref="L77:U77"/>
    </sheetView>
  </sheetViews>
  <sheetFormatPr defaultRowHeight="12.75"/>
  <cols>
    <col min="1" max="1" width="0" style="71" hidden="1" customWidth="1"/>
    <col min="2" max="2" width="6" style="71" hidden="1" customWidth="1"/>
    <col min="3" max="3" width="41.42578125" style="71" hidden="1" customWidth="1"/>
    <col min="4" max="4" width="5.85546875" style="68" hidden="1" customWidth="1"/>
    <col min="5" max="5" width="8.28515625" style="64" hidden="1" customWidth="1"/>
    <col min="6" max="6" width="10.28515625" style="64" hidden="1" customWidth="1"/>
    <col min="7" max="7" width="11.42578125" style="64" hidden="1" customWidth="1"/>
    <col min="8" max="8" width="10.28515625" style="64" hidden="1" customWidth="1"/>
    <col min="9" max="9" width="11.42578125" style="64" hidden="1" customWidth="1"/>
    <col min="10" max="10" width="16.28515625" style="77" hidden="1" customWidth="1"/>
    <col min="11" max="11" width="0" style="71" hidden="1" customWidth="1"/>
    <col min="12" max="12" width="8.28515625" style="178" customWidth="1"/>
    <col min="13" max="13" width="11.5703125" style="68" customWidth="1"/>
    <col min="14" max="14" width="70.140625" style="71" customWidth="1"/>
    <col min="15" max="15" width="9.140625" style="71" customWidth="1"/>
    <col min="16" max="16" width="9.140625" style="111" customWidth="1"/>
    <col min="17" max="17" width="11" style="71" customWidth="1"/>
    <col min="18" max="18" width="14.7109375" style="71" customWidth="1"/>
    <col min="19" max="20" width="11.5703125" style="71" customWidth="1"/>
    <col min="21" max="21" width="24.140625" style="209" customWidth="1"/>
    <col min="22" max="22" width="11" style="71" bestFit="1" customWidth="1"/>
    <col min="23" max="23" width="14.7109375" style="71" customWidth="1"/>
    <col min="24" max="24" width="13.28515625" style="71" customWidth="1"/>
    <col min="25" max="25" width="10.5703125" style="71" customWidth="1"/>
    <col min="26" max="26" width="9.140625" style="71" customWidth="1"/>
    <col min="27" max="16384" width="9.140625" style="71"/>
  </cols>
  <sheetData>
    <row r="1" spans="1:24" ht="20.25">
      <c r="A1" s="72"/>
      <c r="B1" s="55"/>
      <c r="C1" s="273" t="s">
        <v>0</v>
      </c>
      <c r="D1" s="273"/>
      <c r="E1" s="273"/>
      <c r="F1" s="273"/>
      <c r="G1" s="273"/>
      <c r="H1" s="274"/>
      <c r="I1" s="279" t="s">
        <v>35</v>
      </c>
      <c r="J1" s="280"/>
      <c r="K1" s="1"/>
      <c r="L1" s="211"/>
      <c r="M1" s="212"/>
      <c r="N1" s="308" t="s">
        <v>0</v>
      </c>
      <c r="O1" s="308"/>
      <c r="P1" s="308"/>
      <c r="Q1" s="308"/>
      <c r="R1" s="308"/>
      <c r="S1" s="309"/>
      <c r="T1" s="300" t="s">
        <v>35</v>
      </c>
      <c r="U1" s="301"/>
    </row>
    <row r="2" spans="1:24" ht="15.75">
      <c r="A2" s="73"/>
      <c r="B2" s="56"/>
      <c r="C2" s="275" t="s">
        <v>37</v>
      </c>
      <c r="D2" s="275"/>
      <c r="E2" s="275"/>
      <c r="F2" s="275"/>
      <c r="G2" s="275"/>
      <c r="H2" s="276"/>
      <c r="I2" s="283" t="s">
        <v>76</v>
      </c>
      <c r="J2" s="284"/>
      <c r="K2" s="1"/>
      <c r="L2" s="213"/>
      <c r="M2" s="28"/>
      <c r="N2" s="275" t="s">
        <v>37</v>
      </c>
      <c r="O2" s="275"/>
      <c r="P2" s="275"/>
      <c r="Q2" s="275"/>
      <c r="R2" s="275"/>
      <c r="S2" s="276"/>
      <c r="T2" s="302" t="s">
        <v>150</v>
      </c>
      <c r="U2" s="303"/>
    </row>
    <row r="3" spans="1:24">
      <c r="A3" s="73"/>
      <c r="B3" s="2"/>
      <c r="C3" s="287" t="s">
        <v>38</v>
      </c>
      <c r="D3" s="287"/>
      <c r="E3" s="287"/>
      <c r="F3" s="287"/>
      <c r="G3" s="287"/>
      <c r="H3" s="288"/>
      <c r="I3" s="293" t="s">
        <v>41</v>
      </c>
      <c r="J3" s="294"/>
      <c r="K3" s="1"/>
      <c r="L3" s="213"/>
      <c r="M3" s="23"/>
      <c r="N3" s="287" t="s">
        <v>38</v>
      </c>
      <c r="O3" s="287"/>
      <c r="P3" s="287"/>
      <c r="Q3" s="287"/>
      <c r="R3" s="287"/>
      <c r="S3" s="288"/>
      <c r="T3" s="304" t="s">
        <v>141</v>
      </c>
      <c r="U3" s="305"/>
      <c r="W3" s="64"/>
    </row>
    <row r="4" spans="1:24">
      <c r="A4" s="73"/>
      <c r="B4" s="74"/>
      <c r="C4" s="289" t="s">
        <v>39</v>
      </c>
      <c r="D4" s="289"/>
      <c r="E4" s="289"/>
      <c r="F4" s="289"/>
      <c r="G4" s="289"/>
      <c r="H4" s="290"/>
      <c r="I4" s="295"/>
      <c r="J4" s="296"/>
      <c r="K4" s="1"/>
      <c r="L4" s="213"/>
      <c r="M4" s="87"/>
      <c r="N4" s="289" t="s">
        <v>148</v>
      </c>
      <c r="O4" s="289"/>
      <c r="P4" s="289"/>
      <c r="Q4" s="289"/>
      <c r="R4" s="289"/>
      <c r="S4" s="290"/>
      <c r="T4" s="306"/>
      <c r="U4" s="307"/>
    </row>
    <row r="5" spans="1:24" ht="14.25" thickBot="1">
      <c r="A5" s="75"/>
      <c r="B5" s="76"/>
      <c r="C5" s="291" t="s">
        <v>77</v>
      </c>
      <c r="D5" s="291"/>
      <c r="E5" s="291"/>
      <c r="F5" s="291"/>
      <c r="G5" s="291"/>
      <c r="H5" s="292"/>
      <c r="I5" s="281" t="s">
        <v>75</v>
      </c>
      <c r="J5" s="282"/>
      <c r="K5" s="1"/>
      <c r="L5" s="214"/>
      <c r="M5" s="42"/>
      <c r="N5" s="291" t="s">
        <v>142</v>
      </c>
      <c r="O5" s="291"/>
      <c r="P5" s="291"/>
      <c r="Q5" s="291"/>
      <c r="R5" s="291"/>
      <c r="S5" s="292"/>
      <c r="T5" s="281" t="s">
        <v>261</v>
      </c>
      <c r="U5" s="310"/>
      <c r="W5" s="77"/>
    </row>
    <row r="6" spans="1:24" ht="13.5">
      <c r="B6" s="74"/>
      <c r="C6" s="74"/>
      <c r="D6" s="22"/>
      <c r="E6" s="15"/>
      <c r="F6" s="15"/>
      <c r="G6" s="15"/>
      <c r="H6" s="15"/>
      <c r="I6" s="16"/>
      <c r="J6" s="17"/>
      <c r="K6" s="1"/>
      <c r="L6" s="213"/>
      <c r="M6" s="87"/>
      <c r="N6" s="74"/>
      <c r="O6" s="22"/>
      <c r="P6" s="112"/>
      <c r="Q6" s="15"/>
      <c r="R6" s="15"/>
      <c r="S6" s="15"/>
      <c r="T6" s="16"/>
      <c r="U6" s="215"/>
      <c r="W6" s="77"/>
      <c r="X6" s="64"/>
    </row>
    <row r="7" spans="1:24">
      <c r="B7" s="297" t="s">
        <v>78</v>
      </c>
      <c r="C7" s="298"/>
      <c r="D7" s="298"/>
      <c r="E7" s="298"/>
      <c r="F7" s="298"/>
      <c r="G7" s="298"/>
      <c r="H7" s="298"/>
      <c r="I7" s="298"/>
      <c r="J7" s="299"/>
      <c r="L7" s="213"/>
      <c r="M7" s="262" t="s">
        <v>265</v>
      </c>
      <c r="N7" s="262" t="s">
        <v>268</v>
      </c>
      <c r="O7" s="263"/>
      <c r="P7" s="263"/>
      <c r="Q7" s="263"/>
      <c r="R7" s="263"/>
      <c r="S7" s="263"/>
      <c r="T7" s="263"/>
      <c r="U7" s="264"/>
      <c r="W7" s="77"/>
    </row>
    <row r="8" spans="1:24" ht="26.25" customHeight="1">
      <c r="B8" s="268" t="s">
        <v>51</v>
      </c>
      <c r="C8" s="269"/>
      <c r="D8" s="78"/>
      <c r="E8" s="79"/>
      <c r="F8" s="79"/>
      <c r="G8" s="79"/>
      <c r="H8" s="277" t="s">
        <v>42</v>
      </c>
      <c r="I8" s="278"/>
      <c r="J8" s="51" t="s">
        <v>79</v>
      </c>
      <c r="L8" s="213"/>
      <c r="M8" s="265" t="s">
        <v>266</v>
      </c>
      <c r="N8" s="266"/>
      <c r="O8" s="216"/>
      <c r="P8" s="217"/>
      <c r="Q8" s="218"/>
      <c r="R8" s="218"/>
      <c r="S8" s="311" t="s">
        <v>262</v>
      </c>
      <c r="T8" s="312"/>
      <c r="U8" s="247">
        <v>202.71</v>
      </c>
      <c r="W8" s="77"/>
    </row>
    <row r="9" spans="1:24" ht="13.5" thickBot="1">
      <c r="H9" s="285" t="s">
        <v>80</v>
      </c>
      <c r="I9" s="286"/>
      <c r="J9" s="80" t="e">
        <f>(30-(#REF!-150000)/270000)/100</f>
        <v>#REF!</v>
      </c>
      <c r="L9" s="213"/>
      <c r="M9" s="87"/>
      <c r="N9" s="74"/>
      <c r="O9" s="87"/>
      <c r="P9" s="110"/>
      <c r="Q9" s="219"/>
      <c r="R9" s="219"/>
      <c r="S9" s="313" t="s">
        <v>80</v>
      </c>
      <c r="T9" s="314"/>
      <c r="U9" s="246">
        <v>0.3</v>
      </c>
      <c r="W9" s="77"/>
      <c r="X9" s="77"/>
    </row>
    <row r="10" spans="1:24" ht="15.75" thickBot="1">
      <c r="A10" s="270" t="s">
        <v>54</v>
      </c>
      <c r="B10" s="271"/>
      <c r="C10" s="271"/>
      <c r="D10" s="271"/>
      <c r="E10" s="271"/>
      <c r="F10" s="271"/>
      <c r="G10" s="271"/>
      <c r="H10" s="271"/>
      <c r="I10" s="271"/>
      <c r="J10" s="272"/>
      <c r="L10" s="315" t="s">
        <v>54</v>
      </c>
      <c r="M10" s="316"/>
      <c r="N10" s="316"/>
      <c r="O10" s="316"/>
      <c r="P10" s="316"/>
      <c r="Q10" s="316"/>
      <c r="R10" s="316"/>
      <c r="S10" s="316"/>
      <c r="T10" s="316"/>
      <c r="U10" s="317"/>
    </row>
    <row r="11" spans="1:24" ht="13.5" thickBot="1">
      <c r="B11" s="2"/>
      <c r="C11" s="10"/>
      <c r="D11" s="23"/>
      <c r="E11" s="16"/>
      <c r="F11" s="16"/>
      <c r="G11" s="16"/>
      <c r="H11" s="81" t="e">
        <f>1+J9</f>
        <v>#REF!</v>
      </c>
      <c r="I11" s="16"/>
      <c r="J11" s="17"/>
      <c r="L11" s="213"/>
      <c r="M11" s="23"/>
      <c r="N11" s="100"/>
      <c r="O11" s="23"/>
      <c r="P11" s="113"/>
      <c r="Q11" s="16"/>
      <c r="R11" s="16"/>
      <c r="S11" s="74"/>
      <c r="T11" s="98">
        <f>1+U9</f>
        <v>1.3</v>
      </c>
      <c r="U11" s="215">
        <f>SUM(T16:T115)</f>
        <v>66850</v>
      </c>
      <c r="V11" s="64"/>
      <c r="W11" s="77"/>
    </row>
    <row r="12" spans="1:24" ht="15">
      <c r="B12" s="2"/>
      <c r="C12" s="100"/>
      <c r="D12" s="23"/>
      <c r="E12" s="16"/>
      <c r="F12" s="16"/>
      <c r="G12" s="16"/>
      <c r="H12" s="81"/>
      <c r="I12" s="16"/>
      <c r="J12" s="17"/>
      <c r="L12" s="318" t="s">
        <v>169</v>
      </c>
      <c r="M12" s="324" t="s">
        <v>168</v>
      </c>
      <c r="N12" s="320" t="s">
        <v>159</v>
      </c>
      <c r="O12" s="320" t="s">
        <v>160</v>
      </c>
      <c r="P12" s="109"/>
      <c r="Q12" s="326" t="s">
        <v>165</v>
      </c>
      <c r="R12" s="327"/>
      <c r="S12" s="328" t="s">
        <v>163</v>
      </c>
      <c r="T12" s="322" t="s">
        <v>164</v>
      </c>
      <c r="U12" s="220"/>
      <c r="W12" s="77"/>
    </row>
    <row r="13" spans="1:24" ht="15">
      <c r="B13" s="2"/>
      <c r="C13" s="100"/>
      <c r="D13" s="23"/>
      <c r="E13" s="16"/>
      <c r="F13" s="16"/>
      <c r="G13" s="16"/>
      <c r="H13" s="81"/>
      <c r="I13" s="16"/>
      <c r="J13" s="17"/>
      <c r="L13" s="319"/>
      <c r="M13" s="325"/>
      <c r="N13" s="321"/>
      <c r="O13" s="321"/>
      <c r="P13" s="123" t="s">
        <v>81</v>
      </c>
      <c r="Q13" s="124" t="s">
        <v>161</v>
      </c>
      <c r="R13" s="124" t="s">
        <v>162</v>
      </c>
      <c r="S13" s="329"/>
      <c r="T13" s="323"/>
      <c r="U13" s="221" t="s">
        <v>149</v>
      </c>
      <c r="W13" s="77"/>
    </row>
    <row r="14" spans="1:24" ht="15.75" thickBot="1">
      <c r="B14" s="2"/>
      <c r="C14" s="100"/>
      <c r="D14" s="23"/>
      <c r="E14" s="16"/>
      <c r="F14" s="16"/>
      <c r="G14" s="16"/>
      <c r="H14" s="81"/>
      <c r="I14" s="16"/>
      <c r="J14" s="17"/>
      <c r="L14" s="222"/>
      <c r="M14" s="172"/>
      <c r="N14" s="173"/>
      <c r="O14" s="173"/>
      <c r="P14" s="174"/>
      <c r="Q14" s="175"/>
      <c r="R14" s="175"/>
      <c r="S14" s="176"/>
      <c r="T14" s="177"/>
      <c r="U14" s="223"/>
      <c r="W14" s="77"/>
    </row>
    <row r="15" spans="1:24">
      <c r="A15" s="82"/>
      <c r="B15" s="5">
        <v>1</v>
      </c>
      <c r="C15" s="14" t="s">
        <v>2</v>
      </c>
      <c r="D15" s="83"/>
      <c r="E15" s="4"/>
      <c r="F15" s="4"/>
      <c r="G15" s="4"/>
      <c r="H15" s="4"/>
      <c r="I15" s="24"/>
      <c r="J15" s="25"/>
      <c r="L15" s="375">
        <v>1</v>
      </c>
      <c r="M15" s="376"/>
      <c r="N15" s="245" t="s">
        <v>2</v>
      </c>
      <c r="O15" s="377"/>
      <c r="P15" s="378"/>
      <c r="Q15" s="186"/>
      <c r="R15" s="186"/>
      <c r="S15" s="379"/>
      <c r="T15" s="379"/>
      <c r="U15" s="380">
        <f>SUM(T17:T21)</f>
        <v>545.29999999999995</v>
      </c>
      <c r="W15" s="77"/>
    </row>
    <row r="16" spans="1:24" ht="25.5">
      <c r="A16" s="58"/>
      <c r="B16" s="52" t="s">
        <v>6</v>
      </c>
      <c r="C16" s="8" t="s">
        <v>3</v>
      </c>
      <c r="D16" s="6" t="s">
        <v>4</v>
      </c>
      <c r="E16" s="4">
        <v>1</v>
      </c>
      <c r="F16" s="4">
        <v>220</v>
      </c>
      <c r="G16" s="4">
        <f t="shared" ref="G16:G18" si="0">E16*F16</f>
        <v>220</v>
      </c>
      <c r="H16" s="4" t="e">
        <f t="shared" ref="H16:H18" si="1">$H$11*F16</f>
        <v>#REF!</v>
      </c>
      <c r="I16" s="4" t="e">
        <f t="shared" ref="I16:I18" si="2">E16*H16</f>
        <v>#REF!</v>
      </c>
      <c r="J16" s="18"/>
      <c r="L16" s="179"/>
      <c r="M16" s="125"/>
      <c r="N16" s="194" t="s">
        <v>154</v>
      </c>
      <c r="O16" s="195"/>
      <c r="P16" s="195"/>
      <c r="Q16" s="195"/>
      <c r="R16" s="195"/>
      <c r="S16" s="195"/>
      <c r="T16" s="195"/>
      <c r="U16" s="202"/>
      <c r="W16" s="64"/>
    </row>
    <row r="17" spans="1:23" ht="16.5" customHeight="1">
      <c r="A17" s="57" t="s">
        <v>82</v>
      </c>
      <c r="B17" s="52" t="s">
        <v>7</v>
      </c>
      <c r="C17" s="11" t="s">
        <v>129</v>
      </c>
      <c r="D17" s="6" t="s">
        <v>13</v>
      </c>
      <c r="E17" s="4">
        <v>1</v>
      </c>
      <c r="F17" s="12">
        <v>1107.1400000000001</v>
      </c>
      <c r="G17" s="4">
        <f t="shared" si="0"/>
        <v>1107.1400000000001</v>
      </c>
      <c r="H17" s="4" t="e">
        <f t="shared" si="1"/>
        <v>#REF!</v>
      </c>
      <c r="I17" s="4" t="e">
        <f t="shared" si="2"/>
        <v>#REF!</v>
      </c>
      <c r="J17" s="19"/>
      <c r="L17" s="180"/>
      <c r="M17" s="125"/>
      <c r="N17" s="126" t="s">
        <v>151</v>
      </c>
      <c r="O17" s="139" t="s">
        <v>152</v>
      </c>
      <c r="P17" s="128">
        <v>1</v>
      </c>
      <c r="Q17" s="129">
        <v>0</v>
      </c>
      <c r="R17" s="130">
        <v>50</v>
      </c>
      <c r="S17" s="130">
        <f t="shared" ref="S17:S85" si="3">IF(P17="","",(Q17+R17)*P17)</f>
        <v>50</v>
      </c>
      <c r="T17" s="130">
        <f>IF(P17="","",S17*$T$11)</f>
        <v>65</v>
      </c>
      <c r="U17" s="203"/>
    </row>
    <row r="18" spans="1:23">
      <c r="A18" s="58" t="s">
        <v>83</v>
      </c>
      <c r="B18" s="52" t="s">
        <v>8</v>
      </c>
      <c r="C18" s="11" t="s">
        <v>84</v>
      </c>
      <c r="D18" s="59" t="s">
        <v>36</v>
      </c>
      <c r="E18" s="4">
        <v>5</v>
      </c>
      <c r="F18" s="12">
        <v>220.22</v>
      </c>
      <c r="G18" s="4">
        <f t="shared" si="0"/>
        <v>1101.0999999999999</v>
      </c>
      <c r="H18" s="4" t="e">
        <f t="shared" si="1"/>
        <v>#REF!</v>
      </c>
      <c r="I18" s="4" t="e">
        <f t="shared" si="2"/>
        <v>#REF!</v>
      </c>
      <c r="J18" s="19"/>
      <c r="L18" s="180"/>
      <c r="M18" s="125"/>
      <c r="N18" s="131" t="s">
        <v>153</v>
      </c>
      <c r="O18" s="133" t="s">
        <v>247</v>
      </c>
      <c r="P18" s="132">
        <v>1</v>
      </c>
      <c r="Q18" s="127"/>
      <c r="R18" s="127">
        <v>100</v>
      </c>
      <c r="S18" s="130">
        <f t="shared" si="3"/>
        <v>100</v>
      </c>
      <c r="T18" s="130">
        <f t="shared" ref="T18:T79" si="4">IF(P18="","",S18*$T$11)</f>
        <v>130</v>
      </c>
      <c r="U18" s="204"/>
    </row>
    <row r="19" spans="1:23">
      <c r="A19" s="58"/>
      <c r="B19" s="52"/>
      <c r="C19" s="7" t="s">
        <v>5</v>
      </c>
      <c r="D19" s="6"/>
      <c r="E19" s="4"/>
      <c r="F19" s="4"/>
      <c r="G19" s="4">
        <f>SUM(G16:G18)</f>
        <v>2428.2399999999998</v>
      </c>
      <c r="H19" s="4"/>
      <c r="I19" s="4"/>
      <c r="J19" s="18" t="e">
        <f>SUM(I16:I18)</f>
        <v>#REF!</v>
      </c>
      <c r="L19" s="179"/>
      <c r="M19" s="133"/>
      <c r="N19" s="131" t="s">
        <v>253</v>
      </c>
      <c r="O19" s="133" t="s">
        <v>247</v>
      </c>
      <c r="P19" s="134">
        <v>1</v>
      </c>
      <c r="Q19" s="135"/>
      <c r="R19" s="135">
        <v>50</v>
      </c>
      <c r="S19" s="130">
        <f t="shared" si="3"/>
        <v>50</v>
      </c>
      <c r="T19" s="130">
        <f t="shared" si="4"/>
        <v>65</v>
      </c>
      <c r="U19" s="204"/>
      <c r="V19" s="64"/>
      <c r="W19" s="64"/>
    </row>
    <row r="20" spans="1:23" ht="15">
      <c r="A20" s="58"/>
      <c r="B20" s="52"/>
      <c r="C20" s="99"/>
      <c r="D20" s="6"/>
      <c r="E20" s="4"/>
      <c r="F20" s="4"/>
      <c r="G20" s="4"/>
      <c r="H20" s="4"/>
      <c r="I20" s="4"/>
      <c r="J20" s="18"/>
      <c r="L20" s="179"/>
      <c r="M20" s="133"/>
      <c r="N20" s="131" t="s">
        <v>156</v>
      </c>
      <c r="O20" s="139" t="s">
        <v>167</v>
      </c>
      <c r="P20" s="134">
        <f>17.4*10.4</f>
        <v>181</v>
      </c>
      <c r="Q20" s="135"/>
      <c r="R20" s="135">
        <v>1</v>
      </c>
      <c r="S20" s="130">
        <f t="shared" si="3"/>
        <v>181</v>
      </c>
      <c r="T20" s="130">
        <f t="shared" si="4"/>
        <v>235.3</v>
      </c>
      <c r="U20" s="204"/>
      <c r="V20" s="64"/>
      <c r="W20" s="64"/>
    </row>
    <row r="21" spans="1:23">
      <c r="A21" s="58"/>
      <c r="B21" s="52"/>
      <c r="C21" s="99"/>
      <c r="D21" s="6"/>
      <c r="E21" s="4"/>
      <c r="F21" s="4"/>
      <c r="G21" s="4"/>
      <c r="H21" s="4"/>
      <c r="I21" s="4"/>
      <c r="J21" s="18"/>
      <c r="L21" s="179"/>
      <c r="M21" s="133"/>
      <c r="N21" s="131" t="s">
        <v>254</v>
      </c>
      <c r="O21" s="133" t="s">
        <v>247</v>
      </c>
      <c r="P21" s="134"/>
      <c r="Q21" s="135"/>
      <c r="R21" s="135"/>
      <c r="S21" s="130"/>
      <c r="T21" s="130">
        <v>50</v>
      </c>
      <c r="U21" s="204"/>
      <c r="V21" s="64"/>
      <c r="W21" s="64"/>
    </row>
    <row r="22" spans="1:23">
      <c r="A22" s="114"/>
      <c r="B22" s="196"/>
      <c r="C22" s="197"/>
      <c r="D22" s="185"/>
      <c r="E22" s="187"/>
      <c r="F22" s="187"/>
      <c r="G22" s="187"/>
      <c r="H22" s="187"/>
      <c r="I22" s="187"/>
      <c r="J22" s="198"/>
      <c r="L22" s="232"/>
      <c r="M22" s="233"/>
      <c r="N22" s="234"/>
      <c r="O22" s="233"/>
      <c r="P22" s="235"/>
      <c r="Q22" s="236"/>
      <c r="R22" s="236"/>
      <c r="S22" s="193"/>
      <c r="T22" s="193"/>
      <c r="U22" s="205"/>
      <c r="V22" s="64"/>
      <c r="W22" s="64"/>
    </row>
    <row r="23" spans="1:23">
      <c r="A23" s="58"/>
      <c r="B23" s="52"/>
      <c r="C23" s="13"/>
      <c r="D23" s="6"/>
      <c r="E23" s="4"/>
      <c r="F23" s="4"/>
      <c r="G23" s="4"/>
      <c r="H23" s="4"/>
      <c r="I23" s="4"/>
      <c r="J23" s="19"/>
      <c r="L23" s="375">
        <v>2</v>
      </c>
      <c r="M23" s="376"/>
      <c r="N23" s="245" t="s">
        <v>155</v>
      </c>
      <c r="O23" s="377"/>
      <c r="P23" s="378"/>
      <c r="Q23" s="186"/>
      <c r="R23" s="186"/>
      <c r="S23" s="379" t="str">
        <f t="shared" si="3"/>
        <v/>
      </c>
      <c r="T23" s="379" t="str">
        <f t="shared" si="4"/>
        <v/>
      </c>
      <c r="U23" s="380">
        <f>SUM(T25:T75)</f>
        <v>34178.04</v>
      </c>
      <c r="W23" s="77"/>
    </row>
    <row r="24" spans="1:23">
      <c r="A24" s="58"/>
      <c r="B24" s="52"/>
      <c r="C24" s="13"/>
      <c r="D24" s="6"/>
      <c r="E24" s="4"/>
      <c r="F24" s="4"/>
      <c r="G24" s="4"/>
      <c r="H24" s="4"/>
      <c r="I24" s="4"/>
      <c r="J24" s="19"/>
      <c r="L24" s="237"/>
      <c r="M24" s="238"/>
      <c r="N24" s="239" t="s">
        <v>177</v>
      </c>
      <c r="O24" s="240"/>
      <c r="P24" s="241"/>
      <c r="Q24" s="242"/>
      <c r="R24" s="242"/>
      <c r="S24" s="243" t="str">
        <f t="shared" si="3"/>
        <v/>
      </c>
      <c r="T24" s="243" t="str">
        <f t="shared" si="4"/>
        <v/>
      </c>
      <c r="U24" s="244"/>
      <c r="W24" s="77"/>
    </row>
    <row r="25" spans="1:23" ht="30">
      <c r="A25" s="58"/>
      <c r="B25" s="53">
        <v>2</v>
      </c>
      <c r="C25" s="14" t="s">
        <v>32</v>
      </c>
      <c r="D25" s="6"/>
      <c r="E25" s="4"/>
      <c r="F25" s="4"/>
      <c r="G25" s="4"/>
      <c r="H25" s="4"/>
      <c r="I25" s="4"/>
      <c r="J25" s="19"/>
      <c r="L25" s="179"/>
      <c r="M25" s="142" t="s">
        <v>157</v>
      </c>
      <c r="N25" s="143" t="s">
        <v>166</v>
      </c>
      <c r="O25" s="144" t="s">
        <v>158</v>
      </c>
      <c r="P25" s="145">
        <v>20</v>
      </c>
      <c r="Q25" s="146">
        <v>14.65</v>
      </c>
      <c r="R25" s="146">
        <v>24.05</v>
      </c>
      <c r="S25" s="130">
        <f t="shared" si="3"/>
        <v>774</v>
      </c>
      <c r="T25" s="130">
        <f t="shared" si="4"/>
        <v>1006.2</v>
      </c>
      <c r="U25" s="204"/>
    </row>
    <row r="26" spans="1:23" ht="15">
      <c r="A26" s="58"/>
      <c r="B26" s="53"/>
      <c r="C26" s="14"/>
      <c r="D26" s="6"/>
      <c r="E26" s="4"/>
      <c r="F26" s="4"/>
      <c r="G26" s="4"/>
      <c r="H26" s="4"/>
      <c r="I26" s="4"/>
      <c r="J26" s="19"/>
      <c r="L26" s="179"/>
      <c r="M26" s="142"/>
      <c r="N26" s="147" t="s">
        <v>180</v>
      </c>
      <c r="O26" s="144"/>
      <c r="P26" s="145"/>
      <c r="Q26" s="146"/>
      <c r="R26" s="146"/>
      <c r="S26" s="130" t="str">
        <f t="shared" si="3"/>
        <v/>
      </c>
      <c r="T26" s="130" t="str">
        <f t="shared" si="4"/>
        <v/>
      </c>
      <c r="U26" s="204"/>
    </row>
    <row r="27" spans="1:23" ht="30">
      <c r="A27" s="58">
        <v>6430</v>
      </c>
      <c r="B27" s="52" t="s">
        <v>14</v>
      </c>
      <c r="C27" s="11" t="s">
        <v>85</v>
      </c>
      <c r="D27" s="6" t="s">
        <v>40</v>
      </c>
      <c r="E27" s="48">
        <v>18</v>
      </c>
      <c r="F27" s="12">
        <v>31.99</v>
      </c>
      <c r="G27" s="12">
        <f>E27*F27</f>
        <v>575.82000000000005</v>
      </c>
      <c r="H27" s="4" t="e">
        <f>$H$11*F27</f>
        <v>#REF!</v>
      </c>
      <c r="I27" s="4" t="e">
        <f>E27*H27</f>
        <v>#REF!</v>
      </c>
      <c r="J27" s="19"/>
      <c r="L27" s="179"/>
      <c r="M27" s="137" t="s">
        <v>171</v>
      </c>
      <c r="N27" s="138" t="s">
        <v>172</v>
      </c>
      <c r="O27" s="139" t="s">
        <v>167</v>
      </c>
      <c r="P27" s="140">
        <v>16</v>
      </c>
      <c r="Q27" s="141">
        <v>15</v>
      </c>
      <c r="R27" s="141">
        <v>17</v>
      </c>
      <c r="S27" s="130">
        <f t="shared" si="3"/>
        <v>512</v>
      </c>
      <c r="T27" s="130">
        <f t="shared" si="4"/>
        <v>665.6</v>
      </c>
      <c r="U27" s="204"/>
      <c r="V27" s="103"/>
    </row>
    <row r="28" spans="1:23" ht="30">
      <c r="A28" s="58"/>
      <c r="B28" s="52" t="s">
        <v>15</v>
      </c>
      <c r="C28" s="50" t="s">
        <v>132</v>
      </c>
      <c r="D28" s="6"/>
      <c r="E28" s="48"/>
      <c r="F28" s="4"/>
      <c r="G28" s="12"/>
      <c r="H28" s="4"/>
      <c r="I28" s="4"/>
      <c r="J28" s="19"/>
      <c r="L28" s="179"/>
      <c r="M28" s="137">
        <v>5652</v>
      </c>
      <c r="N28" s="138" t="s">
        <v>170</v>
      </c>
      <c r="O28" s="139" t="s">
        <v>152</v>
      </c>
      <c r="P28" s="140">
        <v>1</v>
      </c>
      <c r="Q28" s="141">
        <v>237.65</v>
      </c>
      <c r="R28" s="141">
        <v>45</v>
      </c>
      <c r="S28" s="130">
        <f t="shared" si="3"/>
        <v>282.64999999999998</v>
      </c>
      <c r="T28" s="130">
        <f t="shared" si="4"/>
        <v>367.45</v>
      </c>
      <c r="U28" s="204"/>
      <c r="V28" s="103"/>
    </row>
    <row r="29" spans="1:23" ht="15">
      <c r="A29" s="58"/>
      <c r="B29" s="52"/>
      <c r="C29" s="50"/>
      <c r="D29" s="6"/>
      <c r="E29" s="48"/>
      <c r="F29" s="4"/>
      <c r="G29" s="12"/>
      <c r="H29" s="4"/>
      <c r="I29" s="4"/>
      <c r="J29" s="19"/>
      <c r="L29" s="179"/>
      <c r="M29" s="137" t="s">
        <v>186</v>
      </c>
      <c r="N29" s="138" t="s">
        <v>188</v>
      </c>
      <c r="O29" s="139" t="s">
        <v>187</v>
      </c>
      <c r="P29" s="140">
        <f>P28</f>
        <v>1</v>
      </c>
      <c r="Q29" s="141">
        <v>250</v>
      </c>
      <c r="R29" s="141">
        <v>120</v>
      </c>
      <c r="S29" s="130">
        <f t="shared" si="3"/>
        <v>370</v>
      </c>
      <c r="T29" s="130">
        <f t="shared" si="4"/>
        <v>481</v>
      </c>
      <c r="U29" s="204"/>
      <c r="V29" s="103"/>
    </row>
    <row r="30" spans="1:23" ht="15">
      <c r="A30" s="58"/>
      <c r="B30" s="52"/>
      <c r="C30" s="50"/>
      <c r="D30" s="6"/>
      <c r="E30" s="48"/>
      <c r="F30" s="4"/>
      <c r="G30" s="12"/>
      <c r="H30" s="4"/>
      <c r="I30" s="4"/>
      <c r="J30" s="19"/>
      <c r="L30" s="179"/>
      <c r="M30" s="137" t="s">
        <v>173</v>
      </c>
      <c r="N30" s="138" t="s">
        <v>174</v>
      </c>
      <c r="O30" s="139" t="s">
        <v>152</v>
      </c>
      <c r="P30" s="140">
        <f>P28</f>
        <v>1</v>
      </c>
      <c r="Q30" s="141">
        <v>0.34</v>
      </c>
      <c r="R30" s="141">
        <v>100</v>
      </c>
      <c r="S30" s="130">
        <f t="shared" si="3"/>
        <v>100.34</v>
      </c>
      <c r="T30" s="130">
        <f t="shared" si="4"/>
        <v>130.44</v>
      </c>
      <c r="U30" s="204"/>
      <c r="V30" s="103"/>
    </row>
    <row r="31" spans="1:23" ht="15">
      <c r="A31" s="58"/>
      <c r="B31" s="52"/>
      <c r="C31" s="50"/>
      <c r="D31" s="6"/>
      <c r="E31" s="48"/>
      <c r="F31" s="4"/>
      <c r="G31" s="12"/>
      <c r="H31" s="4"/>
      <c r="I31" s="4"/>
      <c r="J31" s="19"/>
      <c r="L31" s="179"/>
      <c r="M31" s="137"/>
      <c r="N31" s="150" t="s">
        <v>178</v>
      </c>
      <c r="O31" s="139"/>
      <c r="P31" s="140"/>
      <c r="Q31" s="141"/>
      <c r="R31" s="141"/>
      <c r="S31" s="130" t="str">
        <f t="shared" si="3"/>
        <v/>
      </c>
      <c r="T31" s="130" t="str">
        <f t="shared" si="4"/>
        <v/>
      </c>
      <c r="U31" s="204"/>
      <c r="V31" s="103"/>
    </row>
    <row r="32" spans="1:23" ht="30">
      <c r="A32" s="58" t="s">
        <v>86</v>
      </c>
      <c r="B32" s="52" t="s">
        <v>130</v>
      </c>
      <c r="C32" s="11" t="s">
        <v>89</v>
      </c>
      <c r="D32" s="6" t="s">
        <v>40</v>
      </c>
      <c r="E32" s="48">
        <v>0.9</v>
      </c>
      <c r="F32" s="12">
        <v>294.02</v>
      </c>
      <c r="G32" s="12">
        <f>E32*F32</f>
        <v>264.62</v>
      </c>
      <c r="H32" s="4" t="e">
        <f>$H$11*F32</f>
        <v>#REF!</v>
      </c>
      <c r="I32" s="4" t="e">
        <f>E32*H32</f>
        <v>#REF!</v>
      </c>
      <c r="J32" s="19"/>
      <c r="L32" s="179"/>
      <c r="M32" s="137" t="s">
        <v>175</v>
      </c>
      <c r="N32" s="138" t="s">
        <v>176</v>
      </c>
      <c r="O32" s="139" t="s">
        <v>167</v>
      </c>
      <c r="P32" s="140">
        <v>15</v>
      </c>
      <c r="Q32" s="141">
        <v>28</v>
      </c>
      <c r="R32" s="141">
        <v>20</v>
      </c>
      <c r="S32" s="130">
        <f t="shared" si="3"/>
        <v>720</v>
      </c>
      <c r="T32" s="130">
        <f t="shared" si="4"/>
        <v>936</v>
      </c>
      <c r="U32" s="204"/>
      <c r="V32" s="103"/>
    </row>
    <row r="33" spans="1:22">
      <c r="A33" s="58">
        <v>73394</v>
      </c>
      <c r="B33" s="52" t="s">
        <v>131</v>
      </c>
      <c r="C33" s="50" t="s">
        <v>87</v>
      </c>
      <c r="D33" s="59" t="s">
        <v>36</v>
      </c>
      <c r="E33" s="48">
        <v>43</v>
      </c>
      <c r="F33" s="4">
        <v>31.27</v>
      </c>
      <c r="G33" s="12">
        <f>E33*F33</f>
        <v>1344.61</v>
      </c>
      <c r="H33" s="4" t="e">
        <f>$H$11*F33</f>
        <v>#REF!</v>
      </c>
      <c r="I33" s="4" t="e">
        <f>E33*H33</f>
        <v>#REF!</v>
      </c>
      <c r="J33" s="19"/>
      <c r="K33" s="71" t="s">
        <v>143</v>
      </c>
      <c r="L33" s="179"/>
      <c r="M33" s="148"/>
      <c r="N33" s="330" t="s">
        <v>179</v>
      </c>
      <c r="O33" s="331"/>
      <c r="P33" s="331"/>
      <c r="Q33" s="331"/>
      <c r="R33" s="331"/>
      <c r="S33" s="130" t="str">
        <f t="shared" si="3"/>
        <v/>
      </c>
      <c r="T33" s="130" t="str">
        <f t="shared" si="4"/>
        <v/>
      </c>
      <c r="U33" s="204"/>
      <c r="V33" s="103"/>
    </row>
    <row r="34" spans="1:22" ht="30">
      <c r="A34" s="58"/>
      <c r="B34" s="52"/>
      <c r="C34" s="50"/>
      <c r="D34" s="84"/>
      <c r="E34" s="48"/>
      <c r="F34" s="4"/>
      <c r="G34" s="12"/>
      <c r="H34" s="4"/>
      <c r="I34" s="4"/>
      <c r="J34" s="19"/>
      <c r="L34" s="179"/>
      <c r="M34" s="137" t="s">
        <v>171</v>
      </c>
      <c r="N34" s="138" t="s">
        <v>172</v>
      </c>
      <c r="O34" s="139" t="s">
        <v>167</v>
      </c>
      <c r="P34" s="140">
        <v>5</v>
      </c>
      <c r="Q34" s="141">
        <v>15</v>
      </c>
      <c r="R34" s="141">
        <v>21</v>
      </c>
      <c r="S34" s="130">
        <f t="shared" si="3"/>
        <v>180</v>
      </c>
      <c r="T34" s="130">
        <f t="shared" si="4"/>
        <v>234</v>
      </c>
      <c r="U34" s="204"/>
      <c r="V34" s="103"/>
    </row>
    <row r="35" spans="1:22" ht="30">
      <c r="A35" s="58"/>
      <c r="B35" s="52"/>
      <c r="C35" s="50"/>
      <c r="D35" s="84"/>
      <c r="E35" s="48"/>
      <c r="F35" s="4"/>
      <c r="G35" s="12"/>
      <c r="H35" s="4"/>
      <c r="I35" s="4"/>
      <c r="J35" s="19"/>
      <c r="L35" s="179"/>
      <c r="M35" s="137">
        <v>5652</v>
      </c>
      <c r="N35" s="138" t="s">
        <v>170</v>
      </c>
      <c r="O35" s="139" t="s">
        <v>152</v>
      </c>
      <c r="P35" s="140">
        <v>1</v>
      </c>
      <c r="Q35" s="141">
        <v>237.65</v>
      </c>
      <c r="R35" s="141">
        <v>45</v>
      </c>
      <c r="S35" s="130">
        <f t="shared" si="3"/>
        <v>282.64999999999998</v>
      </c>
      <c r="T35" s="130">
        <f t="shared" si="4"/>
        <v>367.45</v>
      </c>
      <c r="U35" s="204"/>
      <c r="V35" s="103"/>
    </row>
    <row r="36" spans="1:22" ht="15">
      <c r="A36" s="58"/>
      <c r="B36" s="52"/>
      <c r="C36" s="50"/>
      <c r="D36" s="84"/>
      <c r="E36" s="48"/>
      <c r="F36" s="4"/>
      <c r="G36" s="12"/>
      <c r="H36" s="4"/>
      <c r="I36" s="4"/>
      <c r="J36" s="19"/>
      <c r="L36" s="179"/>
      <c r="M36" s="137" t="s">
        <v>186</v>
      </c>
      <c r="N36" s="138" t="s">
        <v>188</v>
      </c>
      <c r="O36" s="139" t="s">
        <v>187</v>
      </c>
      <c r="P36" s="140">
        <f>P35</f>
        <v>1</v>
      </c>
      <c r="Q36" s="141">
        <v>250</v>
      </c>
      <c r="R36" s="141">
        <v>120</v>
      </c>
      <c r="S36" s="130">
        <f t="shared" si="3"/>
        <v>370</v>
      </c>
      <c r="T36" s="130">
        <f t="shared" si="4"/>
        <v>481</v>
      </c>
      <c r="U36" s="204"/>
      <c r="V36" s="103"/>
    </row>
    <row r="37" spans="1:22" ht="15">
      <c r="A37" s="58"/>
      <c r="B37" s="52"/>
      <c r="C37" s="50"/>
      <c r="D37" s="84"/>
      <c r="E37" s="48"/>
      <c r="F37" s="4"/>
      <c r="G37" s="12"/>
      <c r="H37" s="4"/>
      <c r="I37" s="4"/>
      <c r="J37" s="19"/>
      <c r="L37" s="179"/>
      <c r="M37" s="137" t="s">
        <v>173</v>
      </c>
      <c r="N37" s="138" t="s">
        <v>174</v>
      </c>
      <c r="O37" s="139" t="s">
        <v>152</v>
      </c>
      <c r="P37" s="140">
        <f>P35</f>
        <v>1</v>
      </c>
      <c r="Q37" s="141">
        <v>0.5</v>
      </c>
      <c r="R37" s="141">
        <v>120</v>
      </c>
      <c r="S37" s="130">
        <f t="shared" si="3"/>
        <v>120.5</v>
      </c>
      <c r="T37" s="130">
        <f t="shared" si="4"/>
        <v>156.65</v>
      </c>
      <c r="U37" s="204"/>
      <c r="V37" s="103"/>
    </row>
    <row r="38" spans="1:22" ht="15">
      <c r="A38" s="58"/>
      <c r="B38" s="52"/>
      <c r="C38" s="50"/>
      <c r="D38" s="84"/>
      <c r="E38" s="48"/>
      <c r="F38" s="4"/>
      <c r="G38" s="12"/>
      <c r="H38" s="4"/>
      <c r="I38" s="4"/>
      <c r="J38" s="19"/>
      <c r="L38" s="179"/>
      <c r="M38" s="137"/>
      <c r="N38" s="150" t="s">
        <v>182</v>
      </c>
      <c r="O38" s="139"/>
      <c r="P38" s="140"/>
      <c r="Q38" s="141"/>
      <c r="R38" s="141"/>
      <c r="S38" s="130" t="str">
        <f t="shared" si="3"/>
        <v/>
      </c>
      <c r="T38" s="130" t="str">
        <f t="shared" si="4"/>
        <v/>
      </c>
      <c r="U38" s="204"/>
      <c r="V38" s="103"/>
    </row>
    <row r="39" spans="1:22" ht="15">
      <c r="A39" s="58"/>
      <c r="B39" s="52"/>
      <c r="C39" s="50"/>
      <c r="D39" s="84"/>
      <c r="E39" s="48"/>
      <c r="F39" s="4"/>
      <c r="G39" s="12"/>
      <c r="H39" s="4"/>
      <c r="I39" s="4"/>
      <c r="J39" s="19"/>
      <c r="L39" s="179"/>
      <c r="M39" s="137">
        <v>55835</v>
      </c>
      <c r="N39" s="138" t="s">
        <v>181</v>
      </c>
      <c r="O39" s="139" t="s">
        <v>152</v>
      </c>
      <c r="P39" s="140">
        <v>11</v>
      </c>
      <c r="Q39" s="141">
        <v>0</v>
      </c>
      <c r="R39" s="141">
        <v>20</v>
      </c>
      <c r="S39" s="130">
        <f t="shared" si="3"/>
        <v>220</v>
      </c>
      <c r="T39" s="130">
        <f t="shared" si="4"/>
        <v>286</v>
      </c>
      <c r="U39" s="204"/>
      <c r="V39" s="103"/>
    </row>
    <row r="40" spans="1:22">
      <c r="A40" s="58"/>
      <c r="B40" s="52"/>
      <c r="C40" s="7" t="s">
        <v>5</v>
      </c>
      <c r="D40" s="6"/>
      <c r="E40" s="48"/>
      <c r="F40" s="4"/>
      <c r="G40" s="4">
        <f>SUM(G27:G39)</f>
        <v>2185.0500000000002</v>
      </c>
      <c r="H40" s="4"/>
      <c r="I40" s="4"/>
      <c r="J40" s="18" t="e">
        <f>SUM(I27:I39)</f>
        <v>#REF!</v>
      </c>
      <c r="L40" s="179"/>
      <c r="M40" s="148"/>
      <c r="N40" s="151" t="s">
        <v>184</v>
      </c>
      <c r="O40" s="152"/>
      <c r="P40" s="134"/>
      <c r="Q40" s="149"/>
      <c r="R40" s="149"/>
      <c r="S40" s="130" t="str">
        <f t="shared" si="3"/>
        <v/>
      </c>
      <c r="T40" s="130" t="str">
        <f t="shared" si="4"/>
        <v/>
      </c>
      <c r="U40" s="204"/>
      <c r="V40" s="103"/>
    </row>
    <row r="41" spans="1:22" ht="30">
      <c r="A41" s="58"/>
      <c r="B41" s="52"/>
      <c r="C41" s="50"/>
      <c r="D41" s="6"/>
      <c r="E41" s="48"/>
      <c r="F41" s="4"/>
      <c r="G41" s="4"/>
      <c r="H41" s="4"/>
      <c r="I41" s="4"/>
      <c r="J41" s="19"/>
      <c r="L41" s="181"/>
      <c r="M41" s="137" t="s">
        <v>175</v>
      </c>
      <c r="N41" s="138" t="s">
        <v>183</v>
      </c>
      <c r="O41" s="139" t="s">
        <v>167</v>
      </c>
      <c r="P41" s="140">
        <v>70</v>
      </c>
      <c r="Q41" s="141">
        <v>28</v>
      </c>
      <c r="R41" s="141">
        <v>22</v>
      </c>
      <c r="S41" s="130">
        <f t="shared" si="3"/>
        <v>3500</v>
      </c>
      <c r="T41" s="130">
        <f t="shared" si="4"/>
        <v>4550</v>
      </c>
      <c r="U41" s="206"/>
      <c r="V41" s="103"/>
    </row>
    <row r="42" spans="1:22">
      <c r="A42" s="58"/>
      <c r="B42" s="53">
        <v>3</v>
      </c>
      <c r="C42" s="14" t="s">
        <v>11</v>
      </c>
      <c r="D42" s="6"/>
      <c r="E42" s="48"/>
      <c r="F42" s="4"/>
      <c r="G42" s="4"/>
      <c r="H42" s="4"/>
      <c r="I42" s="4"/>
      <c r="J42" s="19"/>
      <c r="L42" s="181"/>
      <c r="M42" s="155"/>
      <c r="N42" s="330" t="s">
        <v>185</v>
      </c>
      <c r="O42" s="331"/>
      <c r="P42" s="331"/>
      <c r="Q42" s="331"/>
      <c r="R42" s="331"/>
      <c r="S42" s="130" t="str">
        <f t="shared" si="3"/>
        <v/>
      </c>
      <c r="T42" s="130" t="str">
        <f t="shared" si="4"/>
        <v/>
      </c>
      <c r="U42" s="206"/>
      <c r="V42" s="103"/>
    </row>
    <row r="43" spans="1:22" ht="30">
      <c r="A43" s="58">
        <v>73410</v>
      </c>
      <c r="B43" s="52" t="s">
        <v>16</v>
      </c>
      <c r="C43" s="50" t="s">
        <v>17</v>
      </c>
      <c r="D43" s="6" t="s">
        <v>36</v>
      </c>
      <c r="E43" s="48">
        <v>223.5</v>
      </c>
      <c r="F43" s="12">
        <v>42.54</v>
      </c>
      <c r="G43" s="12">
        <f>E43*F43</f>
        <v>9507.69</v>
      </c>
      <c r="H43" s="4" t="e">
        <f t="shared" ref="H43:H48" si="5">$H$11*F43</f>
        <v>#REF!</v>
      </c>
      <c r="I43" s="4" t="e">
        <f t="shared" ref="I43:I48" si="6">E43*H43</f>
        <v>#REF!</v>
      </c>
      <c r="J43" s="19"/>
      <c r="K43" s="71" t="s">
        <v>143</v>
      </c>
      <c r="L43" s="181"/>
      <c r="M43" s="137" t="s">
        <v>171</v>
      </c>
      <c r="N43" s="138" t="s">
        <v>172</v>
      </c>
      <c r="O43" s="139" t="s">
        <v>167</v>
      </c>
      <c r="P43" s="140">
        <v>12</v>
      </c>
      <c r="Q43" s="141">
        <v>17.5</v>
      </c>
      <c r="R43" s="141">
        <v>21.25</v>
      </c>
      <c r="S43" s="130">
        <f t="shared" si="3"/>
        <v>465</v>
      </c>
      <c r="T43" s="130">
        <f t="shared" si="4"/>
        <v>604.5</v>
      </c>
      <c r="U43" s="206"/>
      <c r="V43" s="103"/>
    </row>
    <row r="44" spans="1:22" ht="30">
      <c r="A44" s="58" t="s">
        <v>88</v>
      </c>
      <c r="B44" s="52" t="s">
        <v>18</v>
      </c>
      <c r="C44" s="50" t="s">
        <v>52</v>
      </c>
      <c r="D44" s="6" t="s">
        <v>10</v>
      </c>
      <c r="E44" s="48">
        <v>396.9</v>
      </c>
      <c r="F44" s="47">
        <v>6.31</v>
      </c>
      <c r="G44" s="12">
        <f t="shared" ref="G44:G48" si="7">E44*F44</f>
        <v>2504.44</v>
      </c>
      <c r="H44" s="4" t="e">
        <f t="shared" si="5"/>
        <v>#REF!</v>
      </c>
      <c r="I44" s="4" t="e">
        <f t="shared" si="6"/>
        <v>#REF!</v>
      </c>
      <c r="J44" s="19"/>
      <c r="K44" s="71" t="s">
        <v>143</v>
      </c>
      <c r="L44" s="181"/>
      <c r="M44" s="137">
        <v>5652</v>
      </c>
      <c r="N44" s="138" t="s">
        <v>170</v>
      </c>
      <c r="O44" s="139" t="s">
        <v>152</v>
      </c>
      <c r="P44" s="140">
        <v>1</v>
      </c>
      <c r="Q44" s="141">
        <v>237.65</v>
      </c>
      <c r="R44" s="141">
        <v>45</v>
      </c>
      <c r="S44" s="130">
        <f t="shared" si="3"/>
        <v>282.64999999999998</v>
      </c>
      <c r="T44" s="130">
        <f t="shared" si="4"/>
        <v>367.45</v>
      </c>
      <c r="U44" s="206"/>
      <c r="V44" s="103"/>
    </row>
    <row r="45" spans="1:22" ht="15">
      <c r="A45" s="58" t="s">
        <v>90</v>
      </c>
      <c r="B45" s="52" t="s">
        <v>53</v>
      </c>
      <c r="C45" s="11" t="s">
        <v>133</v>
      </c>
      <c r="D45" s="59" t="s">
        <v>40</v>
      </c>
      <c r="E45" s="48">
        <v>26.41</v>
      </c>
      <c r="F45" s="12">
        <v>309.8</v>
      </c>
      <c r="G45" s="12">
        <f t="shared" si="7"/>
        <v>8181.82</v>
      </c>
      <c r="H45" s="4" t="e">
        <f t="shared" si="5"/>
        <v>#REF!</v>
      </c>
      <c r="I45" s="4" t="e">
        <f t="shared" si="6"/>
        <v>#REF!</v>
      </c>
      <c r="J45" s="19"/>
      <c r="K45" s="71" t="s">
        <v>143</v>
      </c>
      <c r="L45" s="181"/>
      <c r="M45" s="137" t="s">
        <v>186</v>
      </c>
      <c r="N45" s="138" t="s">
        <v>188</v>
      </c>
      <c r="O45" s="139" t="s">
        <v>187</v>
      </c>
      <c r="P45" s="140">
        <f>P44</f>
        <v>1</v>
      </c>
      <c r="Q45" s="141">
        <v>260</v>
      </c>
      <c r="R45" s="141">
        <v>140</v>
      </c>
      <c r="S45" s="130">
        <f t="shared" si="3"/>
        <v>400</v>
      </c>
      <c r="T45" s="130">
        <f t="shared" si="4"/>
        <v>520</v>
      </c>
      <c r="U45" s="206"/>
      <c r="V45" s="103"/>
    </row>
    <row r="46" spans="1:22" ht="15">
      <c r="A46" s="58"/>
      <c r="B46" s="52" t="s">
        <v>91</v>
      </c>
      <c r="C46" s="11" t="s">
        <v>92</v>
      </c>
      <c r="D46" s="49"/>
      <c r="E46" s="48"/>
      <c r="F46" s="12"/>
      <c r="G46" s="12">
        <f t="shared" si="7"/>
        <v>0</v>
      </c>
      <c r="H46" s="4"/>
      <c r="I46" s="4"/>
      <c r="J46" s="19"/>
      <c r="K46" s="71" t="s">
        <v>143</v>
      </c>
      <c r="L46" s="181"/>
      <c r="M46" s="137" t="s">
        <v>173</v>
      </c>
      <c r="N46" s="138" t="s">
        <v>174</v>
      </c>
      <c r="O46" s="139" t="s">
        <v>152</v>
      </c>
      <c r="P46" s="140">
        <f>P44</f>
        <v>1</v>
      </c>
      <c r="Q46" s="141">
        <v>0.5</v>
      </c>
      <c r="R46" s="141">
        <v>120</v>
      </c>
      <c r="S46" s="130">
        <f t="shared" si="3"/>
        <v>120.5</v>
      </c>
      <c r="T46" s="130">
        <f t="shared" si="4"/>
        <v>156.65</v>
      </c>
      <c r="U46" s="206"/>
      <c r="V46" s="103"/>
    </row>
    <row r="47" spans="1:22">
      <c r="A47" s="58" t="s">
        <v>126</v>
      </c>
      <c r="B47" s="52" t="s">
        <v>93</v>
      </c>
      <c r="C47" s="11" t="s">
        <v>127</v>
      </c>
      <c r="D47" s="49" t="s">
        <v>36</v>
      </c>
      <c r="E47" s="48">
        <v>300.45999999999998</v>
      </c>
      <c r="F47" s="12">
        <v>39.020000000000003</v>
      </c>
      <c r="G47" s="12">
        <f t="shared" si="7"/>
        <v>11723.95</v>
      </c>
      <c r="H47" s="4" t="e">
        <f t="shared" si="5"/>
        <v>#REF!</v>
      </c>
      <c r="I47" s="4" t="e">
        <f t="shared" si="6"/>
        <v>#REF!</v>
      </c>
      <c r="J47" s="19"/>
      <c r="K47" s="71" t="s">
        <v>143</v>
      </c>
      <c r="L47" s="181"/>
      <c r="M47" s="153"/>
      <c r="N47" s="156" t="s">
        <v>189</v>
      </c>
      <c r="O47" s="157"/>
      <c r="P47" s="134"/>
      <c r="Q47" s="158"/>
      <c r="R47" s="158"/>
      <c r="S47" s="130" t="str">
        <f t="shared" si="3"/>
        <v/>
      </c>
      <c r="T47" s="130" t="str">
        <f t="shared" si="4"/>
        <v/>
      </c>
      <c r="U47" s="206"/>
      <c r="V47" s="103"/>
    </row>
    <row r="48" spans="1:22" ht="45">
      <c r="A48" s="58" t="s">
        <v>88</v>
      </c>
      <c r="B48" s="52" t="s">
        <v>134</v>
      </c>
      <c r="C48" s="11" t="s">
        <v>52</v>
      </c>
      <c r="D48" s="49" t="s">
        <v>10</v>
      </c>
      <c r="E48" s="48">
        <v>161.30000000000001</v>
      </c>
      <c r="F48" s="12">
        <v>6.31</v>
      </c>
      <c r="G48" s="12">
        <f t="shared" si="7"/>
        <v>1017.8</v>
      </c>
      <c r="H48" s="4" t="e">
        <f t="shared" si="5"/>
        <v>#REF!</v>
      </c>
      <c r="I48" s="4" t="e">
        <f t="shared" si="6"/>
        <v>#REF!</v>
      </c>
      <c r="J48" s="19"/>
      <c r="K48" s="71" t="s">
        <v>143</v>
      </c>
      <c r="L48" s="181"/>
      <c r="M48" s="137" t="s">
        <v>126</v>
      </c>
      <c r="N48" s="138" t="s">
        <v>190</v>
      </c>
      <c r="O48" s="139" t="s">
        <v>167</v>
      </c>
      <c r="P48" s="140">
        <v>22</v>
      </c>
      <c r="Q48" s="141">
        <v>35</v>
      </c>
      <c r="R48" s="141">
        <v>16</v>
      </c>
      <c r="S48" s="130">
        <f t="shared" si="3"/>
        <v>1122</v>
      </c>
      <c r="T48" s="130">
        <f t="shared" si="4"/>
        <v>1458.6</v>
      </c>
      <c r="U48" s="206"/>
      <c r="V48" s="103"/>
    </row>
    <row r="49" spans="1:22" ht="30">
      <c r="A49" s="58"/>
      <c r="B49" s="52"/>
      <c r="C49" s="50"/>
      <c r="D49" s="6"/>
      <c r="E49" s="48"/>
      <c r="F49" s="4"/>
      <c r="G49" s="4"/>
      <c r="H49" s="4"/>
      <c r="I49" s="4"/>
      <c r="J49" s="19"/>
      <c r="L49" s="181"/>
      <c r="M49" s="137">
        <v>83731</v>
      </c>
      <c r="N49" s="138" t="s">
        <v>191</v>
      </c>
      <c r="O49" s="139" t="s">
        <v>167</v>
      </c>
      <c r="P49" s="140">
        <v>22</v>
      </c>
      <c r="Q49" s="141">
        <v>9.5</v>
      </c>
      <c r="R49" s="141">
        <v>15</v>
      </c>
      <c r="S49" s="130">
        <f t="shared" si="3"/>
        <v>539</v>
      </c>
      <c r="T49" s="130">
        <f t="shared" si="4"/>
        <v>700.7</v>
      </c>
      <c r="U49" s="206"/>
      <c r="V49" s="103"/>
    </row>
    <row r="50" spans="1:22">
      <c r="A50" s="58"/>
      <c r="B50" s="53">
        <v>4</v>
      </c>
      <c r="C50" s="14" t="s">
        <v>19</v>
      </c>
      <c r="D50" s="6"/>
      <c r="E50" s="48"/>
      <c r="F50" s="4"/>
      <c r="G50" s="4"/>
      <c r="H50" s="4"/>
      <c r="I50" s="4"/>
      <c r="J50" s="19"/>
      <c r="L50" s="181"/>
      <c r="M50" s="155"/>
      <c r="N50" s="159" t="s">
        <v>192</v>
      </c>
      <c r="O50" s="160"/>
      <c r="P50" s="134"/>
      <c r="Q50" s="154"/>
      <c r="R50" s="154"/>
      <c r="S50" s="130" t="str">
        <f t="shared" si="3"/>
        <v/>
      </c>
      <c r="T50" s="130" t="str">
        <f t="shared" si="4"/>
        <v/>
      </c>
      <c r="U50" s="206"/>
      <c r="V50" s="103"/>
    </row>
    <row r="51" spans="1:22" ht="30">
      <c r="A51" s="58"/>
      <c r="B51" s="85" t="s">
        <v>20</v>
      </c>
      <c r="C51" s="9" t="s">
        <v>43</v>
      </c>
      <c r="D51" s="6"/>
      <c r="E51" s="48"/>
      <c r="F51" s="4"/>
      <c r="G51" s="4"/>
      <c r="H51" s="4"/>
      <c r="I51" s="4"/>
      <c r="J51" s="20"/>
      <c r="L51" s="181"/>
      <c r="M51" s="137" t="s">
        <v>193</v>
      </c>
      <c r="N51" s="138" t="s">
        <v>194</v>
      </c>
      <c r="O51" s="139" t="s">
        <v>158</v>
      </c>
      <c r="P51" s="140">
        <v>3</v>
      </c>
      <c r="Q51" s="141">
        <v>7.5</v>
      </c>
      <c r="R51" s="141">
        <v>15</v>
      </c>
      <c r="S51" s="130">
        <f t="shared" ref="S51:S55" si="8">IF(P51="","",(Q51+R51)*P51)</f>
        <v>67.5</v>
      </c>
      <c r="T51" s="130">
        <f t="shared" ref="T51:T55" si="9">IF(P51="","",S51*$T$11)</f>
        <v>87.75</v>
      </c>
      <c r="U51" s="206"/>
      <c r="V51" s="103"/>
    </row>
    <row r="52" spans="1:22" ht="30">
      <c r="A52" s="58" t="s">
        <v>94</v>
      </c>
      <c r="B52" s="85" t="s">
        <v>44</v>
      </c>
      <c r="C52" s="86" t="s">
        <v>95</v>
      </c>
      <c r="D52" s="49" t="s">
        <v>36</v>
      </c>
      <c r="E52" s="60">
        <v>58</v>
      </c>
      <c r="F52" s="60">
        <v>6.55</v>
      </c>
      <c r="G52" s="60">
        <f>E52*F52</f>
        <v>379.9</v>
      </c>
      <c r="H52" s="4" t="e">
        <f>$H$11*F52</f>
        <v>#REF!</v>
      </c>
      <c r="I52" s="4" t="e">
        <f>E52*H52</f>
        <v>#REF!</v>
      </c>
      <c r="J52" s="20"/>
      <c r="L52" s="181"/>
      <c r="M52" s="137" t="s">
        <v>195</v>
      </c>
      <c r="N52" s="138" t="s">
        <v>196</v>
      </c>
      <c r="O52" s="139" t="s">
        <v>158</v>
      </c>
      <c r="P52" s="140">
        <v>15</v>
      </c>
      <c r="Q52" s="141">
        <v>11</v>
      </c>
      <c r="R52" s="141">
        <v>22</v>
      </c>
      <c r="S52" s="130">
        <f t="shared" si="8"/>
        <v>495</v>
      </c>
      <c r="T52" s="130">
        <f t="shared" si="9"/>
        <v>643.5</v>
      </c>
      <c r="U52" s="206"/>
      <c r="V52" s="103"/>
    </row>
    <row r="53" spans="1:22" ht="30">
      <c r="A53" s="58"/>
      <c r="B53" s="52"/>
      <c r="C53" s="7" t="s">
        <v>5</v>
      </c>
      <c r="D53" s="6"/>
      <c r="E53" s="48"/>
      <c r="F53" s="4"/>
      <c r="G53" s="4">
        <f>SUM(G52:G52)</f>
        <v>379.9</v>
      </c>
      <c r="H53" s="4"/>
      <c r="I53" s="4"/>
      <c r="J53" s="18" t="e">
        <f>SUM(I52:I52)</f>
        <v>#REF!</v>
      </c>
      <c r="L53" s="181"/>
      <c r="M53" s="137">
        <v>72685</v>
      </c>
      <c r="N53" s="138" t="s">
        <v>221</v>
      </c>
      <c r="O53" s="139" t="s">
        <v>187</v>
      </c>
      <c r="P53" s="161">
        <v>5</v>
      </c>
      <c r="Q53" s="141">
        <v>7</v>
      </c>
      <c r="R53" s="141">
        <v>10</v>
      </c>
      <c r="S53" s="130">
        <f t="shared" si="8"/>
        <v>85</v>
      </c>
      <c r="T53" s="130">
        <f t="shared" si="9"/>
        <v>110.5</v>
      </c>
      <c r="U53" s="206"/>
      <c r="V53" s="103"/>
    </row>
    <row r="54" spans="1:22" ht="30">
      <c r="A54" s="58"/>
      <c r="B54" s="52"/>
      <c r="C54" s="50"/>
      <c r="D54" s="6"/>
      <c r="E54" s="48"/>
      <c r="F54" s="4"/>
      <c r="G54" s="4"/>
      <c r="H54" s="4"/>
      <c r="I54" s="4"/>
      <c r="J54" s="19"/>
      <c r="L54" s="181"/>
      <c r="M54" s="137" t="s">
        <v>197</v>
      </c>
      <c r="N54" s="138" t="s">
        <v>198</v>
      </c>
      <c r="O54" s="139" t="s">
        <v>158</v>
      </c>
      <c r="P54" s="140">
        <v>20</v>
      </c>
      <c r="Q54" s="141">
        <v>3</v>
      </c>
      <c r="R54" s="141">
        <v>8.5</v>
      </c>
      <c r="S54" s="130">
        <f t="shared" si="8"/>
        <v>230</v>
      </c>
      <c r="T54" s="130">
        <f t="shared" si="9"/>
        <v>299</v>
      </c>
      <c r="U54" s="206"/>
      <c r="V54" s="103"/>
    </row>
    <row r="55" spans="1:22" ht="30">
      <c r="A55" s="58"/>
      <c r="B55" s="53">
        <v>5</v>
      </c>
      <c r="C55" s="14" t="s">
        <v>55</v>
      </c>
      <c r="D55" s="6"/>
      <c r="E55" s="48"/>
      <c r="F55" s="4"/>
      <c r="G55" s="4"/>
      <c r="H55" s="4"/>
      <c r="I55" s="4"/>
      <c r="J55" s="19"/>
      <c r="K55" s="71" t="s">
        <v>143</v>
      </c>
      <c r="L55" s="181"/>
      <c r="M55" s="137" t="s">
        <v>199</v>
      </c>
      <c r="N55" s="138" t="s">
        <v>200</v>
      </c>
      <c r="O55" s="139" t="s">
        <v>187</v>
      </c>
      <c r="P55" s="140">
        <v>4</v>
      </c>
      <c r="Q55" s="141">
        <v>50</v>
      </c>
      <c r="R55" s="141">
        <v>12</v>
      </c>
      <c r="S55" s="130">
        <f t="shared" si="8"/>
        <v>248</v>
      </c>
      <c r="T55" s="130">
        <f t="shared" si="9"/>
        <v>322.39999999999998</v>
      </c>
      <c r="U55" s="206"/>
      <c r="V55" s="103"/>
    </row>
    <row r="56" spans="1:22">
      <c r="A56" s="58"/>
      <c r="B56" s="62"/>
      <c r="C56" s="7" t="s">
        <v>5</v>
      </c>
      <c r="D56" s="6"/>
      <c r="E56" s="48"/>
      <c r="F56" s="4"/>
      <c r="G56" s="4" t="e">
        <f>SUM(#REF!)</f>
        <v>#REF!</v>
      </c>
      <c r="H56" s="4"/>
      <c r="I56" s="4"/>
      <c r="J56" s="18" t="e">
        <f>SUM(#REF!)</f>
        <v>#REF!</v>
      </c>
      <c r="L56" s="181"/>
      <c r="M56" s="160"/>
      <c r="N56" s="151"/>
      <c r="O56" s="160"/>
      <c r="P56" s="134"/>
      <c r="Q56" s="154"/>
      <c r="R56" s="154"/>
      <c r="S56" s="130" t="str">
        <f t="shared" si="3"/>
        <v/>
      </c>
      <c r="T56" s="130" t="str">
        <f t="shared" si="4"/>
        <v/>
      </c>
      <c r="U56" s="206"/>
      <c r="V56" s="103"/>
    </row>
    <row r="57" spans="1:22">
      <c r="A57" s="58"/>
      <c r="B57" s="54"/>
      <c r="C57" s="14"/>
      <c r="D57" s="6"/>
      <c r="E57" s="48"/>
      <c r="F57" s="4"/>
      <c r="G57" s="4"/>
      <c r="H57" s="4"/>
      <c r="I57" s="4"/>
      <c r="J57" s="19"/>
      <c r="L57" s="181"/>
      <c r="M57" s="162"/>
      <c r="N57" s="159" t="s">
        <v>202</v>
      </c>
      <c r="O57" s="160"/>
      <c r="P57" s="134"/>
      <c r="Q57" s="154"/>
      <c r="R57" s="154"/>
      <c r="S57" s="130" t="str">
        <f t="shared" si="3"/>
        <v/>
      </c>
      <c r="T57" s="130" t="str">
        <f t="shared" si="4"/>
        <v/>
      </c>
      <c r="U57" s="206"/>
      <c r="V57" s="103"/>
    </row>
    <row r="58" spans="1:22" ht="15">
      <c r="A58" s="58"/>
      <c r="B58" s="53">
        <v>6</v>
      </c>
      <c r="C58" s="14" t="s">
        <v>33</v>
      </c>
      <c r="D58" s="6"/>
      <c r="E58" s="48"/>
      <c r="F58" s="4"/>
      <c r="G58" s="4"/>
      <c r="H58" s="4"/>
      <c r="I58" s="4"/>
      <c r="J58" s="19"/>
      <c r="L58" s="181"/>
      <c r="M58" s="137" t="s">
        <v>108</v>
      </c>
      <c r="N58" s="138" t="s">
        <v>201</v>
      </c>
      <c r="O58" s="139" t="s">
        <v>167</v>
      </c>
      <c r="P58" s="140">
        <v>22</v>
      </c>
      <c r="Q58" s="141">
        <v>7</v>
      </c>
      <c r="R58" s="141">
        <v>12.5</v>
      </c>
      <c r="S58" s="130">
        <f t="shared" si="3"/>
        <v>429</v>
      </c>
      <c r="T58" s="130">
        <f t="shared" si="4"/>
        <v>557.70000000000005</v>
      </c>
      <c r="U58" s="206"/>
      <c r="V58" s="103"/>
    </row>
    <row r="59" spans="1:22">
      <c r="A59" s="58"/>
      <c r="B59" s="53"/>
      <c r="C59" s="14"/>
      <c r="D59" s="6"/>
      <c r="E59" s="48"/>
      <c r="F59" s="4"/>
      <c r="G59" s="4"/>
      <c r="H59" s="4"/>
      <c r="I59" s="4"/>
      <c r="J59" s="19"/>
      <c r="L59" s="181"/>
      <c r="M59" s="153"/>
      <c r="N59" s="159" t="s">
        <v>203</v>
      </c>
      <c r="O59" s="160"/>
      <c r="P59" s="134"/>
      <c r="Q59" s="154"/>
      <c r="R59" s="163"/>
      <c r="S59" s="130" t="str">
        <f t="shared" si="3"/>
        <v/>
      </c>
      <c r="T59" s="130" t="str">
        <f t="shared" si="4"/>
        <v/>
      </c>
      <c r="U59" s="206"/>
      <c r="V59" s="103"/>
    </row>
    <row r="60" spans="1:22" ht="30">
      <c r="A60" s="58">
        <v>73633</v>
      </c>
      <c r="B60" s="52" t="s">
        <v>21</v>
      </c>
      <c r="C60" s="50" t="s">
        <v>96</v>
      </c>
      <c r="D60" s="6" t="s">
        <v>36</v>
      </c>
      <c r="E60" s="48">
        <v>383.16</v>
      </c>
      <c r="F60" s="47">
        <v>50.65</v>
      </c>
      <c r="G60" s="47">
        <f>E60*F60</f>
        <v>19407.05</v>
      </c>
      <c r="H60" s="4" t="e">
        <f>$H$11*F60</f>
        <v>#REF!</v>
      </c>
      <c r="I60" s="4" t="e">
        <f>E60*H60</f>
        <v>#REF!</v>
      </c>
      <c r="J60" s="19"/>
      <c r="K60" s="71" t="s">
        <v>143</v>
      </c>
      <c r="L60" s="181"/>
      <c r="M60" s="137" t="s">
        <v>204</v>
      </c>
      <c r="N60" s="138" t="s">
        <v>205</v>
      </c>
      <c r="O60" s="139" t="s">
        <v>167</v>
      </c>
      <c r="P60" s="140">
        <v>180</v>
      </c>
      <c r="Q60" s="141">
        <v>2</v>
      </c>
      <c r="R60" s="141">
        <v>2.5</v>
      </c>
      <c r="S60" s="130">
        <f t="shared" si="3"/>
        <v>810</v>
      </c>
      <c r="T60" s="130">
        <f t="shared" si="4"/>
        <v>1053</v>
      </c>
      <c r="U60" s="206"/>
      <c r="V60" s="103"/>
    </row>
    <row r="61" spans="1:22" ht="30">
      <c r="A61" s="58"/>
      <c r="B61" s="52" t="s">
        <v>74</v>
      </c>
      <c r="C61" s="69" t="s">
        <v>139</v>
      </c>
      <c r="D61" s="6" t="s">
        <v>36</v>
      </c>
      <c r="E61" s="48">
        <v>383.16</v>
      </c>
      <c r="F61" s="47">
        <v>4</v>
      </c>
      <c r="G61" s="47">
        <f>E61*F61</f>
        <v>1532.64</v>
      </c>
      <c r="H61" s="4" t="e">
        <f>$H$11*F61</f>
        <v>#REF!</v>
      </c>
      <c r="I61" s="4" t="e">
        <f>E61*H61</f>
        <v>#REF!</v>
      </c>
      <c r="J61" s="19"/>
      <c r="K61" s="71" t="s">
        <v>143</v>
      </c>
      <c r="L61" s="181"/>
      <c r="M61" s="137">
        <v>5978</v>
      </c>
      <c r="N61" s="138" t="s">
        <v>206</v>
      </c>
      <c r="O61" s="139" t="s">
        <v>167</v>
      </c>
      <c r="P61" s="140">
        <v>180</v>
      </c>
      <c r="Q61" s="141">
        <v>2.5</v>
      </c>
      <c r="R61" s="141">
        <v>14</v>
      </c>
      <c r="S61" s="130">
        <f t="shared" si="3"/>
        <v>2970</v>
      </c>
      <c r="T61" s="130">
        <f t="shared" si="4"/>
        <v>3861</v>
      </c>
      <c r="U61" s="206"/>
      <c r="V61" s="103"/>
    </row>
    <row r="62" spans="1:22" ht="25.5">
      <c r="A62" s="58">
        <v>72107</v>
      </c>
      <c r="B62" s="52" t="s">
        <v>45</v>
      </c>
      <c r="C62" s="69" t="s">
        <v>97</v>
      </c>
      <c r="D62" s="6" t="s">
        <v>9</v>
      </c>
      <c r="E62" s="48">
        <v>25.7</v>
      </c>
      <c r="F62" s="47">
        <v>19.670000000000002</v>
      </c>
      <c r="G62" s="47">
        <f>E62*F62</f>
        <v>505.52</v>
      </c>
      <c r="H62" s="4" t="e">
        <f>$H$11*F62</f>
        <v>#REF!</v>
      </c>
      <c r="I62" s="4" t="e">
        <f>E62*H62</f>
        <v>#REF!</v>
      </c>
      <c r="J62" s="19"/>
      <c r="K62" s="71" t="s">
        <v>143</v>
      </c>
      <c r="L62" s="181"/>
      <c r="M62" s="137">
        <v>6104</v>
      </c>
      <c r="N62" s="138" t="s">
        <v>244</v>
      </c>
      <c r="O62" s="139" t="s">
        <v>167</v>
      </c>
      <c r="P62" s="140">
        <v>5</v>
      </c>
      <c r="Q62" s="141">
        <v>460</v>
      </c>
      <c r="R62" s="141">
        <v>18</v>
      </c>
      <c r="S62" s="130">
        <f t="shared" si="3"/>
        <v>2390</v>
      </c>
      <c r="T62" s="130">
        <f t="shared" si="4"/>
        <v>3107</v>
      </c>
      <c r="U62" s="206"/>
      <c r="V62" s="103"/>
    </row>
    <row r="63" spans="1:22" ht="17.25" customHeight="1">
      <c r="A63" s="58">
        <v>72108</v>
      </c>
      <c r="B63" s="52" t="s">
        <v>140</v>
      </c>
      <c r="C63" s="69" t="s">
        <v>98</v>
      </c>
      <c r="D63" s="6" t="s">
        <v>9</v>
      </c>
      <c r="E63" s="48">
        <v>26</v>
      </c>
      <c r="F63" s="48">
        <v>31.01</v>
      </c>
      <c r="G63" s="47">
        <f>E63*F63</f>
        <v>806.26</v>
      </c>
      <c r="H63" s="4" t="e">
        <f>$H$11*F63</f>
        <v>#REF!</v>
      </c>
      <c r="I63" s="4" t="e">
        <f>E63*H63</f>
        <v>#REF!</v>
      </c>
      <c r="J63" s="19"/>
      <c r="K63" s="71" t="s">
        <v>143</v>
      </c>
      <c r="L63" s="181"/>
      <c r="M63" s="153"/>
      <c r="N63" s="151" t="s">
        <v>211</v>
      </c>
      <c r="O63" s="160"/>
      <c r="P63" s="134"/>
      <c r="Q63" s="149"/>
      <c r="R63" s="163"/>
      <c r="S63" s="130" t="str">
        <f t="shared" si="3"/>
        <v/>
      </c>
      <c r="T63" s="130" t="str">
        <f t="shared" si="4"/>
        <v/>
      </c>
      <c r="U63" s="206"/>
      <c r="V63" s="103"/>
    </row>
    <row r="64" spans="1:22" ht="30">
      <c r="A64" s="58"/>
      <c r="B64" s="52"/>
      <c r="C64" s="69"/>
      <c r="D64" s="6"/>
      <c r="E64" s="48"/>
      <c r="F64" s="48"/>
      <c r="G64" s="47"/>
      <c r="H64" s="4"/>
      <c r="I64" s="4"/>
      <c r="J64" s="19"/>
      <c r="L64" s="181"/>
      <c r="M64" s="137" t="s">
        <v>212</v>
      </c>
      <c r="N64" s="138" t="s">
        <v>213</v>
      </c>
      <c r="O64" s="139" t="s">
        <v>167</v>
      </c>
      <c r="P64" s="140">
        <v>120</v>
      </c>
      <c r="Q64" s="141">
        <v>25</v>
      </c>
      <c r="R64" s="141">
        <v>7</v>
      </c>
      <c r="S64" s="130">
        <f t="shared" si="3"/>
        <v>3840</v>
      </c>
      <c r="T64" s="130">
        <f t="shared" si="4"/>
        <v>4992</v>
      </c>
      <c r="U64" s="206"/>
      <c r="V64" s="103"/>
    </row>
    <row r="65" spans="1:22">
      <c r="A65" s="58"/>
      <c r="B65" s="52"/>
      <c r="C65" s="69"/>
      <c r="D65" s="6"/>
      <c r="E65" s="48"/>
      <c r="F65" s="48"/>
      <c r="G65" s="47"/>
      <c r="H65" s="4"/>
      <c r="I65" s="4"/>
      <c r="J65" s="19"/>
      <c r="L65" s="181"/>
      <c r="M65" s="164"/>
      <c r="N65" s="136"/>
      <c r="O65" s="136"/>
      <c r="P65" s="161"/>
      <c r="Q65" s="136"/>
      <c r="R65" s="136"/>
      <c r="S65" s="130" t="str">
        <f t="shared" si="3"/>
        <v/>
      </c>
      <c r="T65" s="130" t="str">
        <f t="shared" si="4"/>
        <v/>
      </c>
      <c r="U65" s="206"/>
      <c r="V65" s="103"/>
    </row>
    <row r="66" spans="1:22" ht="45">
      <c r="A66" s="58"/>
      <c r="B66" s="52"/>
      <c r="C66" s="7" t="s">
        <v>5</v>
      </c>
      <c r="D66" s="6"/>
      <c r="E66" s="48"/>
      <c r="F66" s="4"/>
      <c r="G66" s="4">
        <f>SUM(G60:G63)</f>
        <v>22251.47</v>
      </c>
      <c r="H66" s="4"/>
      <c r="I66" s="4"/>
      <c r="J66" s="18" t="e">
        <f>SUM(I60:I63)</f>
        <v>#REF!</v>
      </c>
      <c r="L66" s="181"/>
      <c r="M66" s="137" t="s">
        <v>207</v>
      </c>
      <c r="N66" s="138" t="s">
        <v>210</v>
      </c>
      <c r="O66" s="139" t="s">
        <v>187</v>
      </c>
      <c r="P66" s="140">
        <v>1</v>
      </c>
      <c r="Q66" s="141">
        <v>200</v>
      </c>
      <c r="R66" s="141">
        <v>70</v>
      </c>
      <c r="S66" s="130">
        <f t="shared" si="3"/>
        <v>270</v>
      </c>
      <c r="T66" s="130">
        <f t="shared" si="4"/>
        <v>351</v>
      </c>
      <c r="U66" s="206"/>
      <c r="V66" s="103"/>
    </row>
    <row r="67" spans="1:22" ht="30">
      <c r="A67" s="58"/>
      <c r="B67" s="52"/>
      <c r="C67" s="50"/>
      <c r="D67" s="6"/>
      <c r="E67" s="48"/>
      <c r="F67" s="4"/>
      <c r="G67" s="4"/>
      <c r="H67" s="4"/>
      <c r="I67" s="4"/>
      <c r="J67" s="19"/>
      <c r="L67" s="181"/>
      <c r="M67" s="137" t="s">
        <v>208</v>
      </c>
      <c r="N67" s="138" t="s">
        <v>209</v>
      </c>
      <c r="O67" s="139" t="s">
        <v>187</v>
      </c>
      <c r="P67" s="140">
        <v>2</v>
      </c>
      <c r="Q67" s="141">
        <v>45</v>
      </c>
      <c r="R67" s="141">
        <v>25</v>
      </c>
      <c r="S67" s="130">
        <f t="shared" si="3"/>
        <v>140</v>
      </c>
      <c r="T67" s="130">
        <f t="shared" si="4"/>
        <v>182</v>
      </c>
      <c r="U67" s="206"/>
      <c r="V67" s="103"/>
    </row>
    <row r="68" spans="1:22">
      <c r="A68" s="58"/>
      <c r="B68" s="53">
        <v>7</v>
      </c>
      <c r="C68" s="14" t="s">
        <v>12</v>
      </c>
      <c r="D68" s="6"/>
      <c r="E68" s="48"/>
      <c r="F68" s="4"/>
      <c r="G68" s="4"/>
      <c r="H68" s="4"/>
      <c r="I68" s="4"/>
      <c r="J68" s="19"/>
      <c r="L68" s="181"/>
      <c r="M68" s="155"/>
      <c r="N68" s="159" t="s">
        <v>214</v>
      </c>
      <c r="O68" s="160"/>
      <c r="P68" s="134"/>
      <c r="Q68" s="154"/>
      <c r="R68" s="154"/>
      <c r="S68" s="130" t="str">
        <f t="shared" si="3"/>
        <v/>
      </c>
      <c r="T68" s="130" t="str">
        <f t="shared" si="4"/>
        <v/>
      </c>
      <c r="U68" s="206"/>
      <c r="V68" s="103"/>
    </row>
    <row r="69" spans="1:22" ht="30">
      <c r="A69" s="58"/>
      <c r="B69" s="53"/>
      <c r="C69" s="70"/>
      <c r="D69" s="6"/>
      <c r="E69" s="48"/>
      <c r="F69" s="4"/>
      <c r="G69" s="4"/>
      <c r="H69" s="4"/>
      <c r="I69" s="4"/>
      <c r="J69" s="19"/>
      <c r="L69" s="181"/>
      <c r="M69" s="137">
        <v>9691</v>
      </c>
      <c r="N69" s="138" t="s">
        <v>215</v>
      </c>
      <c r="O69" s="139" t="s">
        <v>167</v>
      </c>
      <c r="P69" s="140">
        <v>22</v>
      </c>
      <c r="Q69" s="141">
        <v>16</v>
      </c>
      <c r="R69" s="141">
        <v>22</v>
      </c>
      <c r="S69" s="130">
        <f t="shared" si="3"/>
        <v>836</v>
      </c>
      <c r="T69" s="130">
        <f t="shared" si="4"/>
        <v>1086.8</v>
      </c>
      <c r="U69" s="206"/>
      <c r="V69" s="103"/>
    </row>
    <row r="70" spans="1:22" ht="15">
      <c r="A70" s="58" t="s">
        <v>107</v>
      </c>
      <c r="B70" s="52" t="s">
        <v>22</v>
      </c>
      <c r="C70" s="9" t="s">
        <v>106</v>
      </c>
      <c r="D70" s="6" t="s">
        <v>40</v>
      </c>
      <c r="E70" s="48">
        <v>99.65</v>
      </c>
      <c r="F70" s="12">
        <v>45.19</v>
      </c>
      <c r="G70" s="12">
        <f>E70*F70</f>
        <v>4503.18</v>
      </c>
      <c r="H70" s="4" t="e">
        <f>$H$11*F70</f>
        <v>#REF!</v>
      </c>
      <c r="I70" s="4" t="e">
        <f>E70*H70</f>
        <v>#REF!</v>
      </c>
      <c r="J70" s="19"/>
      <c r="K70" s="71" t="s">
        <v>143</v>
      </c>
      <c r="L70" s="181"/>
      <c r="M70" s="137" t="s">
        <v>216</v>
      </c>
      <c r="N70" s="138" t="s">
        <v>243</v>
      </c>
      <c r="O70" s="139" t="s">
        <v>158</v>
      </c>
      <c r="P70" s="140">
        <v>44</v>
      </c>
      <c r="Q70" s="141">
        <v>5</v>
      </c>
      <c r="R70" s="141">
        <v>11</v>
      </c>
      <c r="S70" s="130">
        <f t="shared" si="3"/>
        <v>704</v>
      </c>
      <c r="T70" s="130">
        <f t="shared" si="4"/>
        <v>915.2</v>
      </c>
      <c r="U70" s="206"/>
      <c r="V70" s="103"/>
    </row>
    <row r="71" spans="1:22" ht="15">
      <c r="A71" s="58" t="s">
        <v>108</v>
      </c>
      <c r="B71" s="52" t="s">
        <v>99</v>
      </c>
      <c r="C71" s="9" t="s">
        <v>103</v>
      </c>
      <c r="D71" s="49" t="s">
        <v>36</v>
      </c>
      <c r="E71" s="48">
        <v>332.19</v>
      </c>
      <c r="F71" s="12">
        <v>29.41</v>
      </c>
      <c r="G71" s="12">
        <f>E71*F71</f>
        <v>9769.7099999999991</v>
      </c>
      <c r="H71" s="4" t="e">
        <f>$H$11*F71</f>
        <v>#REF!</v>
      </c>
      <c r="I71" s="4" t="e">
        <f>E71*H71</f>
        <v>#REF!</v>
      </c>
      <c r="J71" s="19"/>
      <c r="K71" s="71" t="s">
        <v>143</v>
      </c>
      <c r="L71" s="181"/>
      <c r="M71" s="137">
        <v>72117</v>
      </c>
      <c r="N71" s="138" t="s">
        <v>217</v>
      </c>
      <c r="O71" s="139" t="s">
        <v>167</v>
      </c>
      <c r="P71" s="140">
        <v>5</v>
      </c>
      <c r="Q71" s="141">
        <v>75</v>
      </c>
      <c r="R71" s="141">
        <v>10</v>
      </c>
      <c r="S71" s="130">
        <f t="shared" si="3"/>
        <v>425</v>
      </c>
      <c r="T71" s="130">
        <f t="shared" si="4"/>
        <v>552.5</v>
      </c>
      <c r="U71" s="206"/>
      <c r="V71" s="103"/>
    </row>
    <row r="72" spans="1:22" ht="25.5">
      <c r="A72" s="58" t="s">
        <v>109</v>
      </c>
      <c r="B72" s="52" t="s">
        <v>100</v>
      </c>
      <c r="C72" s="11" t="s">
        <v>73</v>
      </c>
      <c r="D72" s="59" t="s">
        <v>36</v>
      </c>
      <c r="E72" s="48">
        <v>332.19</v>
      </c>
      <c r="F72" s="12">
        <v>16.899999999999999</v>
      </c>
      <c r="G72" s="12">
        <f>E72*F72</f>
        <v>5614.01</v>
      </c>
      <c r="H72" s="4" t="e">
        <f>$H$11*F72</f>
        <v>#REF!</v>
      </c>
      <c r="I72" s="4" t="e">
        <f>E72*H72</f>
        <v>#REF!</v>
      </c>
      <c r="J72" s="19"/>
      <c r="K72" s="71" t="s">
        <v>143</v>
      </c>
      <c r="L72" s="181"/>
      <c r="M72" s="137" t="s">
        <v>218</v>
      </c>
      <c r="N72" s="138" t="s">
        <v>219</v>
      </c>
      <c r="O72" s="139" t="s">
        <v>187</v>
      </c>
      <c r="P72" s="140">
        <v>3</v>
      </c>
      <c r="Q72" s="141">
        <v>280</v>
      </c>
      <c r="R72" s="141">
        <v>40</v>
      </c>
      <c r="S72" s="130">
        <f t="shared" si="3"/>
        <v>960</v>
      </c>
      <c r="T72" s="130">
        <f t="shared" si="4"/>
        <v>1248</v>
      </c>
      <c r="U72" s="206"/>
      <c r="V72" s="103"/>
    </row>
    <row r="73" spans="1:22" ht="91.5" customHeight="1">
      <c r="A73" s="58" t="s">
        <v>110</v>
      </c>
      <c r="B73" s="52" t="s">
        <v>101</v>
      </c>
      <c r="C73" s="11" t="s">
        <v>104</v>
      </c>
      <c r="D73" s="49" t="s">
        <v>36</v>
      </c>
      <c r="E73" s="48">
        <v>332.19</v>
      </c>
      <c r="F73" s="47">
        <v>59.72</v>
      </c>
      <c r="G73" s="12">
        <f>E73*F73</f>
        <v>19838.39</v>
      </c>
      <c r="H73" s="4" t="e">
        <f>$H$11*F73</f>
        <v>#REF!</v>
      </c>
      <c r="I73" s="4" t="e">
        <f>E73*H73</f>
        <v>#REF!</v>
      </c>
      <c r="J73" s="19"/>
      <c r="K73" s="71" t="s">
        <v>143</v>
      </c>
      <c r="L73" s="181"/>
      <c r="M73" s="137" t="s">
        <v>220</v>
      </c>
      <c r="N73" s="138" t="s">
        <v>245</v>
      </c>
      <c r="O73" s="139" t="s">
        <v>187</v>
      </c>
      <c r="P73" s="140">
        <v>2</v>
      </c>
      <c r="Q73" s="141">
        <v>300</v>
      </c>
      <c r="R73" s="141">
        <v>50</v>
      </c>
      <c r="S73" s="130">
        <f t="shared" si="3"/>
        <v>700</v>
      </c>
      <c r="T73" s="130">
        <f t="shared" si="4"/>
        <v>910</v>
      </c>
      <c r="U73" s="206"/>
      <c r="V73" s="103"/>
    </row>
    <row r="74" spans="1:22" ht="30">
      <c r="A74" s="58" t="s">
        <v>111</v>
      </c>
      <c r="B74" s="52" t="s">
        <v>102</v>
      </c>
      <c r="C74" s="11" t="s">
        <v>105</v>
      </c>
      <c r="D74" s="49" t="s">
        <v>9</v>
      </c>
      <c r="E74" s="48">
        <v>181</v>
      </c>
      <c r="F74" s="47">
        <v>10.93</v>
      </c>
      <c r="G74" s="12">
        <f>E74*F74</f>
        <v>1978.33</v>
      </c>
      <c r="H74" s="4" t="e">
        <f>$H$11*F74</f>
        <v>#REF!</v>
      </c>
      <c r="I74" s="4" t="e">
        <f>E74*H74</f>
        <v>#REF!</v>
      </c>
      <c r="J74" s="19"/>
      <c r="K74" s="71" t="s">
        <v>143</v>
      </c>
      <c r="L74" s="181"/>
      <c r="M74" s="137" t="s">
        <v>222</v>
      </c>
      <c r="N74" s="138" t="s">
        <v>225</v>
      </c>
      <c r="O74" s="139" t="s">
        <v>223</v>
      </c>
      <c r="P74" s="141">
        <v>2</v>
      </c>
      <c r="Q74" s="141">
        <v>60</v>
      </c>
      <c r="R74" s="199">
        <v>30</v>
      </c>
      <c r="S74" s="130">
        <f t="shared" si="3"/>
        <v>180</v>
      </c>
      <c r="T74" s="130">
        <f t="shared" si="4"/>
        <v>234</v>
      </c>
      <c r="U74" s="206"/>
      <c r="V74" s="103"/>
    </row>
    <row r="75" spans="1:22" ht="15">
      <c r="A75" s="58"/>
      <c r="B75" s="52"/>
      <c r="C75" s="11"/>
      <c r="D75" s="49"/>
      <c r="E75" s="48"/>
      <c r="F75" s="47"/>
      <c r="G75" s="12"/>
      <c r="H75" s="4"/>
      <c r="I75" s="4"/>
      <c r="J75" s="19"/>
      <c r="L75" s="181"/>
      <c r="M75" s="137">
        <v>6004</v>
      </c>
      <c r="N75" s="138" t="s">
        <v>224</v>
      </c>
      <c r="O75" s="139" t="s">
        <v>187</v>
      </c>
      <c r="P75" s="141">
        <v>3</v>
      </c>
      <c r="Q75" s="141">
        <v>30</v>
      </c>
      <c r="R75" s="158">
        <v>20</v>
      </c>
      <c r="S75" s="130">
        <f t="shared" si="3"/>
        <v>150</v>
      </c>
      <c r="T75" s="130">
        <f t="shared" si="4"/>
        <v>195</v>
      </c>
      <c r="U75" s="206"/>
      <c r="V75" s="103"/>
    </row>
    <row r="76" spans="1:22" ht="15">
      <c r="A76" s="114"/>
      <c r="B76" s="115"/>
      <c r="C76" s="116"/>
      <c r="D76" s="117"/>
      <c r="E76" s="118"/>
      <c r="F76" s="119"/>
      <c r="G76" s="120"/>
      <c r="H76" s="121"/>
      <c r="I76" s="121"/>
      <c r="J76" s="122"/>
      <c r="L76" s="181"/>
      <c r="M76" s="137"/>
      <c r="N76" s="138"/>
      <c r="O76" s="139"/>
      <c r="P76" s="141"/>
      <c r="Q76" s="141"/>
      <c r="R76" s="158"/>
      <c r="S76" s="130"/>
      <c r="T76" s="130"/>
      <c r="U76" s="207"/>
      <c r="V76" s="103"/>
    </row>
    <row r="77" spans="1:22">
      <c r="A77" s="58"/>
      <c r="B77" s="53"/>
      <c r="C77" s="7" t="s">
        <v>5</v>
      </c>
      <c r="D77" s="6"/>
      <c r="E77" s="48"/>
      <c r="F77" s="4"/>
      <c r="G77" s="4">
        <f>SUM(G70:G74)</f>
        <v>41703.620000000003</v>
      </c>
      <c r="H77" s="4"/>
      <c r="I77" s="4"/>
      <c r="J77" s="18" t="e">
        <f>SUM(I70:I74)</f>
        <v>#REF!</v>
      </c>
      <c r="L77" s="375">
        <v>3</v>
      </c>
      <c r="M77" s="376"/>
      <c r="N77" s="245" t="s">
        <v>232</v>
      </c>
      <c r="O77" s="377"/>
      <c r="P77" s="378"/>
      <c r="Q77" s="186"/>
      <c r="R77" s="186"/>
      <c r="S77" s="379" t="str">
        <f t="shared" si="3"/>
        <v/>
      </c>
      <c r="T77" s="379" t="str">
        <f t="shared" si="4"/>
        <v/>
      </c>
      <c r="U77" s="380">
        <f>SUM(T77:T96)</f>
        <v>10998.33</v>
      </c>
      <c r="V77" s="103"/>
    </row>
    <row r="78" spans="1:22">
      <c r="A78" s="58"/>
      <c r="B78" s="62"/>
      <c r="C78" s="50"/>
      <c r="D78" s="6"/>
      <c r="E78" s="48"/>
      <c r="F78" s="4"/>
      <c r="G78" s="4"/>
      <c r="H78" s="4"/>
      <c r="I78" s="4"/>
      <c r="J78" s="19"/>
      <c r="L78" s="181"/>
      <c r="M78" s="148"/>
      <c r="N78" s="151" t="s">
        <v>184</v>
      </c>
      <c r="O78" s="152"/>
      <c r="P78" s="134"/>
      <c r="Q78" s="149"/>
      <c r="R78" s="149"/>
      <c r="S78" s="130" t="str">
        <f t="shared" si="3"/>
        <v/>
      </c>
      <c r="T78" s="130" t="str">
        <f t="shared" si="4"/>
        <v/>
      </c>
      <c r="U78" s="208"/>
      <c r="V78" s="103"/>
    </row>
    <row r="79" spans="1:22" ht="30">
      <c r="A79" s="58"/>
      <c r="B79" s="53">
        <v>8</v>
      </c>
      <c r="C79" s="14" t="s">
        <v>31</v>
      </c>
      <c r="D79" s="6"/>
      <c r="E79" s="48"/>
      <c r="F79" s="4"/>
      <c r="G79" s="4"/>
      <c r="H79" s="4"/>
      <c r="I79" s="4"/>
      <c r="J79" s="19"/>
      <c r="K79" s="71" t="s">
        <v>143</v>
      </c>
      <c r="L79" s="181"/>
      <c r="M79" s="137" t="s">
        <v>175</v>
      </c>
      <c r="N79" s="138" t="s">
        <v>183</v>
      </c>
      <c r="O79" s="139" t="s">
        <v>167</v>
      </c>
      <c r="P79" s="140">
        <v>12</v>
      </c>
      <c r="Q79" s="141">
        <v>28</v>
      </c>
      <c r="R79" s="141">
        <v>22</v>
      </c>
      <c r="S79" s="130">
        <f t="shared" si="3"/>
        <v>600</v>
      </c>
      <c r="T79" s="130">
        <f t="shared" si="4"/>
        <v>780</v>
      </c>
      <c r="U79" s="206"/>
      <c r="V79" s="103"/>
    </row>
    <row r="80" spans="1:22" ht="30">
      <c r="A80" s="58"/>
      <c r="B80" s="52" t="s">
        <v>23</v>
      </c>
      <c r="C80" s="50" t="s">
        <v>46</v>
      </c>
      <c r="D80" s="6"/>
      <c r="E80" s="48"/>
      <c r="F80" s="4"/>
      <c r="G80" s="4"/>
      <c r="H80" s="4"/>
      <c r="I80" s="4"/>
      <c r="J80" s="19"/>
      <c r="L80" s="181"/>
      <c r="M80" s="137" t="s">
        <v>204</v>
      </c>
      <c r="N80" s="138" t="s">
        <v>205</v>
      </c>
      <c r="O80" s="139" t="s">
        <v>167</v>
      </c>
      <c r="P80" s="140">
        <v>23</v>
      </c>
      <c r="Q80" s="141">
        <v>1.5</v>
      </c>
      <c r="R80" s="141">
        <v>2.5</v>
      </c>
      <c r="S80" s="130">
        <f t="shared" ref="S80" si="10">IF(P80="","",(Q80+R80)*P80)</f>
        <v>92</v>
      </c>
      <c r="T80" s="130">
        <f t="shared" ref="T80" si="11">IF(P80="","",S80*$T$11)</f>
        <v>119.6</v>
      </c>
      <c r="U80" s="206"/>
      <c r="V80" s="103"/>
    </row>
    <row r="81" spans="1:25" ht="30">
      <c r="A81" s="58" t="s">
        <v>117</v>
      </c>
      <c r="B81" s="52" t="s">
        <v>28</v>
      </c>
      <c r="C81" s="11" t="s">
        <v>135</v>
      </c>
      <c r="D81" s="59" t="s">
        <v>36</v>
      </c>
      <c r="E81" s="48">
        <v>372.9</v>
      </c>
      <c r="F81" s="12">
        <v>4.29</v>
      </c>
      <c r="G81" s="12">
        <f>E81*F81</f>
        <v>1599.74</v>
      </c>
      <c r="H81" s="4" t="e">
        <f>$H$11*F81</f>
        <v>#REF!</v>
      </c>
      <c r="I81" s="4" t="e">
        <f>E81*H81</f>
        <v>#REF!</v>
      </c>
      <c r="J81" s="19"/>
      <c r="L81" s="181"/>
      <c r="M81" s="137">
        <v>5978</v>
      </c>
      <c r="N81" s="138" t="s">
        <v>228</v>
      </c>
      <c r="O81" s="139" t="s">
        <v>167</v>
      </c>
      <c r="P81" s="140">
        <v>23</v>
      </c>
      <c r="Q81" s="141">
        <v>2.5</v>
      </c>
      <c r="R81" s="141">
        <v>14</v>
      </c>
      <c r="S81" s="130">
        <f t="shared" ref="S81" si="12">IF(P81="","",(Q81+R81)*P81)</f>
        <v>379.5</v>
      </c>
      <c r="T81" s="130">
        <f t="shared" ref="T81" si="13">IF(P81="","",S81*$T$11)</f>
        <v>493.35</v>
      </c>
      <c r="U81" s="206"/>
      <c r="V81" s="103"/>
    </row>
    <row r="82" spans="1:25">
      <c r="A82" s="58" t="s">
        <v>113</v>
      </c>
      <c r="B82" s="52" t="s">
        <v>29</v>
      </c>
      <c r="C82" s="50" t="s">
        <v>112</v>
      </c>
      <c r="D82" s="6" t="s">
        <v>36</v>
      </c>
      <c r="E82" s="48">
        <v>212.34</v>
      </c>
      <c r="F82" s="4">
        <v>21.57</v>
      </c>
      <c r="G82" s="12">
        <f t="shared" ref="G82:G90" si="14">E82*F82</f>
        <v>4580.17</v>
      </c>
      <c r="H82" s="4" t="e">
        <f>$H$11*F82</f>
        <v>#REF!</v>
      </c>
      <c r="I82" s="4" t="e">
        <f>E82*H82</f>
        <v>#REF!</v>
      </c>
      <c r="J82" s="19"/>
      <c r="L82" s="181"/>
      <c r="M82" s="153"/>
      <c r="N82" s="151" t="s">
        <v>229</v>
      </c>
      <c r="O82" s="160"/>
      <c r="P82" s="134" t="s">
        <v>227</v>
      </c>
      <c r="Q82" s="154"/>
      <c r="R82" s="158"/>
      <c r="S82" s="130"/>
      <c r="T82" s="130"/>
      <c r="U82" s="206"/>
      <c r="V82" s="103"/>
    </row>
    <row r="83" spans="1:25" ht="45">
      <c r="A83" s="58" t="s">
        <v>116</v>
      </c>
      <c r="B83" s="52" t="s">
        <v>115</v>
      </c>
      <c r="C83" s="50" t="s">
        <v>114</v>
      </c>
      <c r="D83" s="6" t="s">
        <v>36</v>
      </c>
      <c r="E83" s="48">
        <v>160.56</v>
      </c>
      <c r="F83" s="4">
        <v>22.75</v>
      </c>
      <c r="G83" s="12">
        <f t="shared" si="14"/>
        <v>3652.74</v>
      </c>
      <c r="H83" s="4" t="e">
        <f>$H$11*F83</f>
        <v>#REF!</v>
      </c>
      <c r="I83" s="4" t="e">
        <f>E83*H83</f>
        <v>#REF!</v>
      </c>
      <c r="J83" s="19"/>
      <c r="L83" s="181"/>
      <c r="M83" s="137">
        <v>72131</v>
      </c>
      <c r="N83" s="138" t="s">
        <v>226</v>
      </c>
      <c r="O83" s="139" t="s">
        <v>167</v>
      </c>
      <c r="P83" s="141">
        <v>8.5</v>
      </c>
      <c r="Q83" s="141">
        <v>65</v>
      </c>
      <c r="R83" s="199">
        <v>35</v>
      </c>
      <c r="S83" s="130">
        <f t="shared" si="3"/>
        <v>850</v>
      </c>
      <c r="T83" s="130">
        <f t="shared" ref="T83:T127" si="15">IF(P83="","",S83*$T$11)</f>
        <v>1105</v>
      </c>
      <c r="U83" s="206"/>
      <c r="V83" s="103"/>
    </row>
    <row r="84" spans="1:25" ht="30">
      <c r="A84" s="58" t="s">
        <v>128</v>
      </c>
      <c r="B84" s="52" t="s">
        <v>123</v>
      </c>
      <c r="C84" s="50" t="s">
        <v>122</v>
      </c>
      <c r="D84" s="6" t="s">
        <v>36</v>
      </c>
      <c r="E84" s="48">
        <v>75.95</v>
      </c>
      <c r="F84" s="4">
        <v>33.92</v>
      </c>
      <c r="G84" s="12">
        <f t="shared" si="14"/>
        <v>2576.2199999999998</v>
      </c>
      <c r="H84" s="4" t="e">
        <f>$H$11*F84</f>
        <v>#REF!</v>
      </c>
      <c r="I84" s="4" t="e">
        <f>E84*H84</f>
        <v>#REF!</v>
      </c>
      <c r="J84" s="19"/>
      <c r="L84" s="181"/>
      <c r="M84" s="137" t="s">
        <v>204</v>
      </c>
      <c r="N84" s="138" t="s">
        <v>230</v>
      </c>
      <c r="O84" s="139" t="s">
        <v>167</v>
      </c>
      <c r="P84" s="140">
        <v>8.5</v>
      </c>
      <c r="Q84" s="141">
        <v>1.5</v>
      </c>
      <c r="R84" s="141">
        <v>2.5</v>
      </c>
      <c r="S84" s="130">
        <f t="shared" si="3"/>
        <v>34</v>
      </c>
      <c r="T84" s="130">
        <f t="shared" si="15"/>
        <v>44.2</v>
      </c>
      <c r="U84" s="206"/>
      <c r="V84" s="103"/>
    </row>
    <row r="85" spans="1:25" ht="30">
      <c r="A85" s="58"/>
      <c r="B85" s="52" t="s">
        <v>24</v>
      </c>
      <c r="C85" s="50" t="s">
        <v>47</v>
      </c>
      <c r="D85" s="87"/>
      <c r="E85" s="48"/>
      <c r="F85" s="4"/>
      <c r="G85" s="12"/>
      <c r="H85" s="4"/>
      <c r="I85" s="4"/>
      <c r="J85" s="19"/>
      <c r="K85" s="71" t="s">
        <v>143</v>
      </c>
      <c r="L85" s="181"/>
      <c r="M85" s="137">
        <v>5978</v>
      </c>
      <c r="N85" s="138" t="s">
        <v>231</v>
      </c>
      <c r="O85" s="139" t="s">
        <v>167</v>
      </c>
      <c r="P85" s="140">
        <v>8.5</v>
      </c>
      <c r="Q85" s="141">
        <v>2.5</v>
      </c>
      <c r="R85" s="141">
        <v>14</v>
      </c>
      <c r="S85" s="130">
        <f t="shared" si="3"/>
        <v>140.25</v>
      </c>
      <c r="T85" s="130">
        <f t="shared" si="15"/>
        <v>182.33</v>
      </c>
      <c r="U85" s="206"/>
      <c r="V85" s="103"/>
    </row>
    <row r="86" spans="1:25" ht="30">
      <c r="A86" s="58" t="s">
        <v>117</v>
      </c>
      <c r="B86" s="52" t="s">
        <v>30</v>
      </c>
      <c r="C86" s="11" t="s">
        <v>136</v>
      </c>
      <c r="D86" s="6" t="s">
        <v>36</v>
      </c>
      <c r="E86" s="48">
        <v>372.9</v>
      </c>
      <c r="F86" s="12">
        <v>4.29</v>
      </c>
      <c r="G86" s="12">
        <f t="shared" si="14"/>
        <v>1599.74</v>
      </c>
      <c r="H86" s="4" t="e">
        <f>$H$11*F86</f>
        <v>#REF!</v>
      </c>
      <c r="I86" s="4" t="e">
        <f>E86*H86</f>
        <v>#REF!</v>
      </c>
      <c r="J86" s="19"/>
      <c r="K86" s="71" t="s">
        <v>143</v>
      </c>
      <c r="L86" s="181"/>
      <c r="M86" s="137" t="s">
        <v>233</v>
      </c>
      <c r="N86" s="138" t="s">
        <v>234</v>
      </c>
      <c r="O86" s="139" t="s">
        <v>158</v>
      </c>
      <c r="P86" s="141">
        <v>6.7</v>
      </c>
      <c r="Q86" s="141">
        <v>140</v>
      </c>
      <c r="R86" s="141">
        <v>45</v>
      </c>
      <c r="S86" s="130">
        <f t="shared" ref="S86" si="16">IF(P86="","",(Q86+R86)*P86)</f>
        <v>1239.5</v>
      </c>
      <c r="T86" s="130">
        <f t="shared" ref="T86" si="17">IF(P86="","",S86*$T$11)</f>
        <v>1611.35</v>
      </c>
      <c r="U86" s="206"/>
      <c r="V86" s="103"/>
    </row>
    <row r="87" spans="1:25" ht="30">
      <c r="A87" s="58" t="s">
        <v>113</v>
      </c>
      <c r="B87" s="52" t="s">
        <v>48</v>
      </c>
      <c r="C87" s="50" t="s">
        <v>112</v>
      </c>
      <c r="D87" s="6" t="s">
        <v>36</v>
      </c>
      <c r="E87" s="48">
        <f>E86</f>
        <v>372.9</v>
      </c>
      <c r="F87" s="12">
        <v>21.57</v>
      </c>
      <c r="G87" s="12">
        <f t="shared" si="14"/>
        <v>8043.45</v>
      </c>
      <c r="H87" s="4" t="e">
        <f>$H$11*F87</f>
        <v>#REF!</v>
      </c>
      <c r="I87" s="4" t="e">
        <f>E87*H87</f>
        <v>#REF!</v>
      </c>
      <c r="J87" s="19"/>
      <c r="K87" s="71" t="s">
        <v>143</v>
      </c>
      <c r="L87" s="181"/>
      <c r="M87" s="137"/>
      <c r="N87" s="138" t="s">
        <v>235</v>
      </c>
      <c r="O87" s="139" t="s">
        <v>158</v>
      </c>
      <c r="P87" s="141">
        <v>5</v>
      </c>
      <c r="Q87" s="141">
        <v>150</v>
      </c>
      <c r="R87" s="199">
        <v>25</v>
      </c>
      <c r="S87" s="130">
        <f t="shared" ref="S87:S114" si="18">IF(P87="","",(Q87+R87)*P87)</f>
        <v>875</v>
      </c>
      <c r="T87" s="130">
        <f t="shared" si="15"/>
        <v>1137.5</v>
      </c>
      <c r="U87" s="206"/>
      <c r="V87" s="103"/>
    </row>
    <row r="88" spans="1:25" ht="45">
      <c r="A88" s="58"/>
      <c r="B88" s="52" t="s">
        <v>49</v>
      </c>
      <c r="C88" s="88" t="s">
        <v>34</v>
      </c>
      <c r="D88" s="6"/>
      <c r="E88" s="48"/>
      <c r="F88" s="4"/>
      <c r="G88" s="12"/>
      <c r="H88" s="4"/>
      <c r="I88" s="4"/>
      <c r="J88" s="19"/>
      <c r="K88" s="71" t="s">
        <v>143</v>
      </c>
      <c r="L88" s="181"/>
      <c r="M88" s="137">
        <v>72120</v>
      </c>
      <c r="N88" s="138" t="s">
        <v>236</v>
      </c>
      <c r="O88" s="139" t="s">
        <v>167</v>
      </c>
      <c r="P88" s="141">
        <v>14.5</v>
      </c>
      <c r="Q88" s="141">
        <v>210</v>
      </c>
      <c r="R88" s="199">
        <v>10</v>
      </c>
      <c r="S88" s="130">
        <f t="shared" si="18"/>
        <v>3190</v>
      </c>
      <c r="T88" s="130">
        <f t="shared" si="15"/>
        <v>4147</v>
      </c>
      <c r="U88" s="206"/>
      <c r="V88" s="103"/>
    </row>
    <row r="89" spans="1:25">
      <c r="A89" s="58">
        <v>5975</v>
      </c>
      <c r="B89" s="52" t="s">
        <v>50</v>
      </c>
      <c r="C89" s="11" t="s">
        <v>118</v>
      </c>
      <c r="D89" s="59" t="s">
        <v>36</v>
      </c>
      <c r="E89" s="48">
        <v>332.19</v>
      </c>
      <c r="F89" s="12">
        <v>7.32</v>
      </c>
      <c r="G89" s="12">
        <f t="shared" si="14"/>
        <v>2431.63</v>
      </c>
      <c r="H89" s="4" t="e">
        <f>$H$11*F89</f>
        <v>#REF!</v>
      </c>
      <c r="I89" s="4" t="e">
        <f>E89*H89</f>
        <v>#REF!</v>
      </c>
      <c r="J89" s="19"/>
      <c r="K89" s="71" t="s">
        <v>143</v>
      </c>
      <c r="L89" s="181"/>
      <c r="M89" s="153"/>
      <c r="N89" s="165"/>
      <c r="O89" s="157"/>
      <c r="P89" s="134"/>
      <c r="Q89" s="158"/>
      <c r="R89" s="158"/>
      <c r="S89" s="130" t="str">
        <f t="shared" si="18"/>
        <v/>
      </c>
      <c r="T89" s="130" t="str">
        <f t="shared" si="15"/>
        <v/>
      </c>
      <c r="U89" s="206"/>
      <c r="V89" s="103"/>
    </row>
    <row r="90" spans="1:25">
      <c r="A90" s="58" t="s">
        <v>120</v>
      </c>
      <c r="B90" s="52" t="s">
        <v>119</v>
      </c>
      <c r="C90" s="50" t="s">
        <v>121</v>
      </c>
      <c r="D90" s="59" t="s">
        <v>36</v>
      </c>
      <c r="E90" s="48">
        <f>E89</f>
        <v>332.19</v>
      </c>
      <c r="F90" s="12">
        <v>22.54</v>
      </c>
      <c r="G90" s="12">
        <f t="shared" si="14"/>
        <v>7487.56</v>
      </c>
      <c r="H90" s="4" t="e">
        <f>$H$11*F90</f>
        <v>#REF!</v>
      </c>
      <c r="I90" s="4" t="e">
        <f>E90*H90</f>
        <v>#REF!</v>
      </c>
      <c r="J90" s="19"/>
      <c r="K90" s="71" t="s">
        <v>143</v>
      </c>
      <c r="L90" s="181"/>
      <c r="M90" s="153"/>
      <c r="N90" s="151" t="s">
        <v>237</v>
      </c>
      <c r="O90" s="157"/>
      <c r="P90" s="134"/>
      <c r="Q90" s="158"/>
      <c r="R90" s="158"/>
      <c r="S90" s="130" t="str">
        <f t="shared" si="18"/>
        <v/>
      </c>
      <c r="T90" s="130" t="str">
        <f t="shared" si="15"/>
        <v/>
      </c>
      <c r="U90" s="206"/>
      <c r="V90" s="103"/>
    </row>
    <row r="91" spans="1:25" ht="51">
      <c r="A91" s="58"/>
      <c r="B91" s="62"/>
      <c r="C91" s="7" t="s">
        <v>5</v>
      </c>
      <c r="D91" s="6"/>
      <c r="E91" s="48"/>
      <c r="F91" s="4"/>
      <c r="G91" s="4">
        <f>SUM(G81:G90)</f>
        <v>31971.25</v>
      </c>
      <c r="H91" s="4"/>
      <c r="I91" s="4"/>
      <c r="J91" s="18" t="e">
        <f>SUM(I81:I90)</f>
        <v>#REF!</v>
      </c>
      <c r="L91" s="181"/>
      <c r="M91" s="160"/>
      <c r="N91" s="166" t="s">
        <v>238</v>
      </c>
      <c r="O91" s="167" t="s">
        <v>223</v>
      </c>
      <c r="P91" s="168">
        <v>1</v>
      </c>
      <c r="Q91" s="167">
        <v>200</v>
      </c>
      <c r="R91" s="167">
        <v>200</v>
      </c>
      <c r="S91" s="169">
        <f t="shared" si="18"/>
        <v>400</v>
      </c>
      <c r="T91" s="169">
        <f t="shared" si="15"/>
        <v>520</v>
      </c>
      <c r="U91" s="206"/>
      <c r="V91" s="103"/>
    </row>
    <row r="92" spans="1:25">
      <c r="A92" s="58"/>
      <c r="B92" s="52"/>
      <c r="C92" s="11"/>
      <c r="D92" s="6"/>
      <c r="E92" s="48"/>
      <c r="F92" s="47"/>
      <c r="G92" s="47"/>
      <c r="H92" s="4"/>
      <c r="I92" s="4"/>
      <c r="J92" s="19"/>
      <c r="L92" s="181"/>
      <c r="M92" s="153"/>
      <c r="N92" s="156" t="s">
        <v>239</v>
      </c>
      <c r="O92" s="160"/>
      <c r="P92" s="134"/>
      <c r="Q92" s="163"/>
      <c r="R92" s="163"/>
      <c r="S92" s="130" t="str">
        <f t="shared" si="18"/>
        <v/>
      </c>
      <c r="T92" s="130" t="str">
        <f t="shared" si="15"/>
        <v/>
      </c>
      <c r="U92" s="206"/>
      <c r="V92" s="103"/>
    </row>
    <row r="93" spans="1:25" ht="25.5">
      <c r="A93" s="58"/>
      <c r="B93" s="52"/>
      <c r="C93" s="11"/>
      <c r="D93" s="6"/>
      <c r="E93" s="48"/>
      <c r="F93" s="47"/>
      <c r="G93" s="47"/>
      <c r="H93" s="4"/>
      <c r="I93" s="4"/>
      <c r="J93" s="19"/>
      <c r="L93" s="181"/>
      <c r="M93" s="153"/>
      <c r="N93" s="165" t="s">
        <v>240</v>
      </c>
      <c r="O93" s="160" t="s">
        <v>263</v>
      </c>
      <c r="P93" s="134">
        <v>1</v>
      </c>
      <c r="Q93" s="163">
        <v>150</v>
      </c>
      <c r="R93" s="163">
        <v>50</v>
      </c>
      <c r="S93" s="130">
        <f t="shared" si="18"/>
        <v>200</v>
      </c>
      <c r="T93" s="130">
        <f t="shared" si="15"/>
        <v>260</v>
      </c>
      <c r="U93" s="206"/>
      <c r="V93" s="103"/>
    </row>
    <row r="94" spans="1:25">
      <c r="A94" s="58"/>
      <c r="B94" s="52"/>
      <c r="C94" s="11"/>
      <c r="D94" s="6"/>
      <c r="E94" s="48"/>
      <c r="F94" s="47"/>
      <c r="G94" s="47"/>
      <c r="H94" s="4"/>
      <c r="I94" s="4"/>
      <c r="J94" s="19"/>
      <c r="L94" s="181"/>
      <c r="M94" s="153"/>
      <c r="N94" s="156" t="s">
        <v>241</v>
      </c>
      <c r="O94" s="160"/>
      <c r="P94" s="134"/>
      <c r="Q94" s="163"/>
      <c r="R94" s="163"/>
      <c r="S94" s="130" t="str">
        <f t="shared" si="18"/>
        <v/>
      </c>
      <c r="T94" s="130" t="str">
        <f t="shared" si="15"/>
        <v/>
      </c>
      <c r="U94" s="206"/>
      <c r="V94" s="103"/>
    </row>
    <row r="95" spans="1:25" ht="38.25">
      <c r="A95" s="58"/>
      <c r="B95" s="52" t="s">
        <v>25</v>
      </c>
      <c r="C95" s="50" t="s">
        <v>26</v>
      </c>
      <c r="D95" s="6"/>
      <c r="E95" s="48"/>
      <c r="F95" s="4"/>
      <c r="G95" s="47"/>
      <c r="H95" s="4"/>
      <c r="I95" s="4"/>
      <c r="J95" s="19"/>
      <c r="K95" s="71" t="s">
        <v>143</v>
      </c>
      <c r="L95" s="181"/>
      <c r="M95" s="153"/>
      <c r="N95" s="166" t="s">
        <v>242</v>
      </c>
      <c r="O95" s="160" t="s">
        <v>223</v>
      </c>
      <c r="P95" s="134">
        <v>1</v>
      </c>
      <c r="Q95" s="167">
        <v>250</v>
      </c>
      <c r="R95" s="200">
        <v>100</v>
      </c>
      <c r="S95" s="130">
        <f t="shared" si="18"/>
        <v>350</v>
      </c>
      <c r="T95" s="130">
        <f t="shared" si="15"/>
        <v>455</v>
      </c>
      <c r="U95" s="206"/>
      <c r="V95" s="103"/>
    </row>
    <row r="96" spans="1:25" ht="30">
      <c r="A96" s="58"/>
      <c r="B96" s="52"/>
      <c r="C96" s="50"/>
      <c r="D96" s="49"/>
      <c r="E96" s="48"/>
      <c r="F96" s="48"/>
      <c r="G96" s="47"/>
      <c r="H96" s="4"/>
      <c r="I96" s="4"/>
      <c r="J96" s="19"/>
      <c r="L96" s="181"/>
      <c r="M96" s="153"/>
      <c r="N96" s="138" t="s">
        <v>198</v>
      </c>
      <c r="O96" s="157" t="s">
        <v>158</v>
      </c>
      <c r="P96" s="128">
        <v>10</v>
      </c>
      <c r="Q96" s="141">
        <v>3</v>
      </c>
      <c r="R96" s="141">
        <v>8</v>
      </c>
      <c r="S96" s="130">
        <f t="shared" si="18"/>
        <v>110</v>
      </c>
      <c r="T96" s="130">
        <f t="shared" si="15"/>
        <v>143</v>
      </c>
      <c r="U96" s="206"/>
      <c r="V96" s="103"/>
      <c r="Y96" s="64"/>
    </row>
    <row r="97" spans="1:25">
      <c r="A97" s="58"/>
      <c r="B97" s="62"/>
      <c r="C97" s="7" t="s">
        <v>5</v>
      </c>
      <c r="D97" s="6"/>
      <c r="E97" s="48"/>
      <c r="F97" s="4"/>
      <c r="G97" s="4">
        <f>SUM(G92:G95)</f>
        <v>0</v>
      </c>
      <c r="H97" s="4"/>
      <c r="I97" s="4"/>
      <c r="J97" s="18">
        <f>SUM(I92:I95)</f>
        <v>0</v>
      </c>
      <c r="L97" s="179"/>
      <c r="M97" s="152"/>
      <c r="N97" s="267"/>
      <c r="O97" s="152"/>
      <c r="P97" s="134"/>
      <c r="Q97" s="149"/>
      <c r="R97" s="149"/>
      <c r="S97" s="130" t="str">
        <f t="shared" si="18"/>
        <v/>
      </c>
      <c r="T97" s="130" t="str">
        <f t="shared" si="15"/>
        <v/>
      </c>
      <c r="U97" s="374"/>
      <c r="V97" s="103"/>
      <c r="Y97" s="64"/>
    </row>
    <row r="98" spans="1:25">
      <c r="A98" s="58"/>
      <c r="B98" s="62"/>
      <c r="C98" s="50"/>
      <c r="D98" s="6"/>
      <c r="E98" s="48"/>
      <c r="F98" s="4"/>
      <c r="G98" s="4"/>
      <c r="H98" s="4"/>
      <c r="I98" s="4"/>
      <c r="J98" s="19"/>
      <c r="L98" s="375">
        <v>4</v>
      </c>
      <c r="M98" s="376"/>
      <c r="N98" s="245" t="s">
        <v>246</v>
      </c>
      <c r="O98" s="377"/>
      <c r="P98" s="378"/>
      <c r="Q98" s="186"/>
      <c r="R98" s="186"/>
      <c r="S98" s="379" t="str">
        <f t="shared" si="18"/>
        <v/>
      </c>
      <c r="T98" s="379" t="str">
        <f t="shared" si="15"/>
        <v/>
      </c>
      <c r="U98" s="380">
        <f>SUM(T99)</f>
        <v>8941.4</v>
      </c>
      <c r="V98" s="103"/>
    </row>
    <row r="99" spans="1:25" ht="30">
      <c r="A99" s="58"/>
      <c r="B99" s="53">
        <v>10</v>
      </c>
      <c r="C99" s="61" t="s">
        <v>124</v>
      </c>
      <c r="D99" s="6"/>
      <c r="E99" s="48"/>
      <c r="F99" s="4"/>
      <c r="G99" s="4"/>
      <c r="H99" s="4"/>
      <c r="I99" s="4"/>
      <c r="J99" s="19"/>
      <c r="L99" s="179"/>
      <c r="M99" s="142">
        <v>9691</v>
      </c>
      <c r="N99" s="143" t="s">
        <v>215</v>
      </c>
      <c r="O99" s="144" t="s">
        <v>167</v>
      </c>
      <c r="P99" s="381">
        <v>181</v>
      </c>
      <c r="Q99" s="381">
        <v>22</v>
      </c>
      <c r="R99" s="382">
        <v>16</v>
      </c>
      <c r="S99" s="130">
        <f t="shared" si="18"/>
        <v>6878</v>
      </c>
      <c r="T99" s="130">
        <f t="shared" si="15"/>
        <v>8941.4</v>
      </c>
      <c r="U99" s="244"/>
      <c r="V99" s="103"/>
    </row>
    <row r="100" spans="1:25" ht="15">
      <c r="A100" s="114"/>
      <c r="B100" s="188"/>
      <c r="C100" s="245"/>
      <c r="D100" s="185"/>
      <c r="E100" s="186"/>
      <c r="F100" s="187"/>
      <c r="G100" s="187"/>
      <c r="H100" s="187"/>
      <c r="I100" s="187"/>
      <c r="J100" s="122"/>
      <c r="L100" s="179"/>
      <c r="M100" s="142"/>
      <c r="N100" s="143"/>
      <c r="O100" s="144"/>
      <c r="P100" s="381"/>
      <c r="Q100" s="381"/>
      <c r="R100" s="382"/>
      <c r="S100" s="130"/>
      <c r="T100" s="130"/>
      <c r="U100" s="205"/>
      <c r="V100" s="103"/>
    </row>
    <row r="101" spans="1:25">
      <c r="A101" s="58">
        <v>72117</v>
      </c>
      <c r="B101" s="62" t="s">
        <v>27</v>
      </c>
      <c r="C101" s="50" t="s">
        <v>125</v>
      </c>
      <c r="D101" s="6" t="s">
        <v>36</v>
      </c>
      <c r="E101" s="48">
        <v>45.62</v>
      </c>
      <c r="F101" s="4">
        <v>84.05</v>
      </c>
      <c r="G101" s="4">
        <f>E101*F101</f>
        <v>3834.36</v>
      </c>
      <c r="H101" s="4" t="e">
        <f>$H$11*F101</f>
        <v>#REF!</v>
      </c>
      <c r="I101" s="4" t="e">
        <f>E101*H101</f>
        <v>#REF!</v>
      </c>
      <c r="J101" s="19"/>
      <c r="L101" s="375">
        <v>5</v>
      </c>
      <c r="M101" s="376"/>
      <c r="N101" s="245" t="s">
        <v>251</v>
      </c>
      <c r="O101" s="377"/>
      <c r="P101" s="378">
        <v>181</v>
      </c>
      <c r="Q101" s="186">
        <v>15</v>
      </c>
      <c r="R101" s="186">
        <v>5</v>
      </c>
      <c r="S101" s="379">
        <f t="shared" si="18"/>
        <v>3620</v>
      </c>
      <c r="T101" s="379">
        <f t="shared" si="15"/>
        <v>4706</v>
      </c>
      <c r="U101" s="380">
        <f>T101</f>
        <v>4706</v>
      </c>
      <c r="V101" s="103"/>
    </row>
    <row r="102" spans="1:25">
      <c r="A102" s="58"/>
      <c r="B102" s="62"/>
      <c r="C102" s="7" t="s">
        <v>5</v>
      </c>
      <c r="D102" s="6"/>
      <c r="E102" s="48"/>
      <c r="F102" s="4"/>
      <c r="G102" s="4">
        <f>SUM(G101:G101)</f>
        <v>3834.36</v>
      </c>
      <c r="H102" s="4"/>
      <c r="I102" s="4"/>
      <c r="J102" s="18" t="e">
        <f>SUM(I101:I101)</f>
        <v>#REF!</v>
      </c>
      <c r="L102" s="179"/>
      <c r="M102" s="152"/>
      <c r="N102" s="267"/>
      <c r="O102" s="152"/>
      <c r="P102" s="134"/>
      <c r="Q102" s="149"/>
      <c r="R102" s="149"/>
      <c r="S102" s="130" t="str">
        <f t="shared" si="18"/>
        <v/>
      </c>
      <c r="T102" s="130" t="str">
        <f t="shared" si="15"/>
        <v/>
      </c>
      <c r="U102" s="204"/>
      <c r="V102" s="103"/>
    </row>
    <row r="103" spans="1:25">
      <c r="A103" s="58"/>
      <c r="B103" s="62"/>
      <c r="C103" s="50"/>
      <c r="D103" s="6"/>
      <c r="E103" s="48"/>
      <c r="F103" s="4"/>
      <c r="G103" s="4"/>
      <c r="H103" s="4"/>
      <c r="I103" s="4"/>
      <c r="J103" s="19"/>
      <c r="L103" s="375">
        <v>6</v>
      </c>
      <c r="M103" s="376"/>
      <c r="N103" s="245" t="s">
        <v>249</v>
      </c>
      <c r="O103" s="377" t="s">
        <v>247</v>
      </c>
      <c r="P103" s="378"/>
      <c r="Q103" s="186"/>
      <c r="R103" s="186"/>
      <c r="S103" s="379" t="str">
        <f t="shared" si="18"/>
        <v/>
      </c>
      <c r="T103" s="379">
        <v>3000</v>
      </c>
      <c r="U103" s="380">
        <f t="shared" ref="U103:U109" si="19">T103</f>
        <v>3000</v>
      </c>
      <c r="V103" s="103"/>
    </row>
    <row r="104" spans="1:25">
      <c r="A104" s="114"/>
      <c r="B104" s="183"/>
      <c r="C104" s="184"/>
      <c r="D104" s="185"/>
      <c r="E104" s="186"/>
      <c r="F104" s="187"/>
      <c r="G104" s="187"/>
      <c r="H104" s="187"/>
      <c r="I104" s="187"/>
      <c r="J104" s="122"/>
      <c r="L104" s="179"/>
      <c r="M104" s="152"/>
      <c r="N104" s="166"/>
      <c r="O104" s="152"/>
      <c r="P104" s="134"/>
      <c r="Q104" s="149"/>
      <c r="R104" s="149"/>
      <c r="S104" s="130"/>
      <c r="T104" s="130"/>
      <c r="U104" s="383"/>
      <c r="V104" s="103"/>
    </row>
    <row r="105" spans="1:25">
      <c r="A105" s="114"/>
      <c r="B105" s="183"/>
      <c r="C105" s="184"/>
      <c r="D105" s="185"/>
      <c r="E105" s="186"/>
      <c r="F105" s="187"/>
      <c r="G105" s="187"/>
      <c r="H105" s="187"/>
      <c r="I105" s="187"/>
      <c r="J105" s="122"/>
      <c r="L105" s="375">
        <v>7</v>
      </c>
      <c r="M105" s="376"/>
      <c r="N105" s="245" t="s">
        <v>257</v>
      </c>
      <c r="O105" s="377" t="s">
        <v>247</v>
      </c>
      <c r="P105" s="378"/>
      <c r="Q105" s="186"/>
      <c r="R105" s="186"/>
      <c r="S105" s="379"/>
      <c r="T105" s="379">
        <v>1000</v>
      </c>
      <c r="U105" s="380">
        <f>T105</f>
        <v>1000</v>
      </c>
      <c r="V105" s="103"/>
    </row>
    <row r="106" spans="1:25">
      <c r="A106" s="114"/>
      <c r="B106" s="183"/>
      <c r="C106" s="184"/>
      <c r="D106" s="185"/>
      <c r="E106" s="186"/>
      <c r="F106" s="187"/>
      <c r="G106" s="187"/>
      <c r="H106" s="187"/>
      <c r="I106" s="187"/>
      <c r="J106" s="122"/>
      <c r="L106" s="179"/>
      <c r="M106" s="152"/>
      <c r="N106" s="166"/>
      <c r="O106" s="152"/>
      <c r="P106" s="134"/>
      <c r="Q106" s="149"/>
      <c r="R106" s="149"/>
      <c r="S106" s="130"/>
      <c r="T106" s="130"/>
      <c r="U106" s="384"/>
      <c r="V106" s="103"/>
    </row>
    <row r="107" spans="1:25" ht="24" customHeight="1">
      <c r="A107" s="58"/>
      <c r="B107" s="53">
        <v>11</v>
      </c>
      <c r="C107" s="14" t="s">
        <v>138</v>
      </c>
      <c r="D107" s="6"/>
      <c r="E107" s="48"/>
      <c r="F107" s="4"/>
      <c r="G107" s="4"/>
      <c r="H107" s="4"/>
      <c r="I107" s="4"/>
      <c r="J107" s="19"/>
      <c r="L107" s="375">
        <v>8</v>
      </c>
      <c r="M107" s="376"/>
      <c r="N107" s="245" t="s">
        <v>256</v>
      </c>
      <c r="O107" s="377" t="s">
        <v>247</v>
      </c>
      <c r="P107" s="378"/>
      <c r="Q107" s="186"/>
      <c r="R107" s="186"/>
      <c r="S107" s="379"/>
      <c r="T107" s="379">
        <v>800</v>
      </c>
      <c r="U107" s="380">
        <f>T107</f>
        <v>800</v>
      </c>
      <c r="V107" s="103"/>
    </row>
    <row r="108" spans="1:25" ht="12" customHeight="1">
      <c r="A108" s="114"/>
      <c r="B108" s="188"/>
      <c r="C108" s="189"/>
      <c r="D108" s="185"/>
      <c r="E108" s="186"/>
      <c r="F108" s="187"/>
      <c r="G108" s="187"/>
      <c r="H108" s="187"/>
      <c r="I108" s="187"/>
      <c r="J108" s="122"/>
      <c r="L108" s="179"/>
      <c r="M108" s="385"/>
      <c r="N108" s="386"/>
      <c r="O108" s="152"/>
      <c r="P108" s="134"/>
      <c r="Q108" s="149"/>
      <c r="R108" s="149"/>
      <c r="S108" s="130"/>
      <c r="T108" s="130"/>
      <c r="U108" s="384"/>
      <c r="V108" s="103"/>
    </row>
    <row r="109" spans="1:25" ht="32.25" customHeight="1">
      <c r="A109" s="58"/>
      <c r="B109" s="63"/>
      <c r="C109" s="11"/>
      <c r="D109" s="6"/>
      <c r="E109" s="48"/>
      <c r="F109" s="12"/>
      <c r="G109" s="12"/>
      <c r="H109" s="4"/>
      <c r="I109" s="4"/>
      <c r="J109" s="19"/>
      <c r="L109" s="375">
        <v>9</v>
      </c>
      <c r="M109" s="376" t="s">
        <v>248</v>
      </c>
      <c r="N109" s="245" t="s">
        <v>255</v>
      </c>
      <c r="O109" s="387" t="s">
        <v>167</v>
      </c>
      <c r="P109" s="388">
        <v>100</v>
      </c>
      <c r="Q109" s="389">
        <v>2.5</v>
      </c>
      <c r="R109" s="389">
        <v>5</v>
      </c>
      <c r="S109" s="379">
        <f t="shared" si="18"/>
        <v>750</v>
      </c>
      <c r="T109" s="379">
        <f t="shared" si="15"/>
        <v>975</v>
      </c>
      <c r="U109" s="380">
        <f t="shared" si="19"/>
        <v>975</v>
      </c>
      <c r="V109" s="103"/>
    </row>
    <row r="110" spans="1:25" ht="15">
      <c r="A110" s="114"/>
      <c r="B110" s="190"/>
      <c r="C110" s="191"/>
      <c r="D110" s="185"/>
      <c r="E110" s="186"/>
      <c r="F110" s="192"/>
      <c r="G110" s="192"/>
      <c r="H110" s="187"/>
      <c r="I110" s="187"/>
      <c r="J110" s="122"/>
      <c r="L110" s="232"/>
      <c r="M110" s="390"/>
      <c r="N110" s="391"/>
      <c r="O110" s="392"/>
      <c r="P110" s="392"/>
      <c r="Q110" s="393"/>
      <c r="R110" s="393"/>
      <c r="S110" s="193"/>
      <c r="T110" s="193"/>
      <c r="U110" s="383"/>
      <c r="V110" s="103"/>
    </row>
    <row r="111" spans="1:25" ht="25.5">
      <c r="A111" s="114"/>
      <c r="B111" s="190"/>
      <c r="C111" s="191"/>
      <c r="D111" s="185"/>
      <c r="E111" s="186"/>
      <c r="F111" s="192"/>
      <c r="G111" s="192"/>
      <c r="H111" s="187"/>
      <c r="I111" s="187"/>
      <c r="J111" s="122"/>
      <c r="L111" s="375">
        <v>10</v>
      </c>
      <c r="M111" s="376"/>
      <c r="N111" s="245" t="s">
        <v>269</v>
      </c>
      <c r="O111" s="377" t="s">
        <v>247</v>
      </c>
      <c r="P111" s="378">
        <v>1</v>
      </c>
      <c r="Q111" s="186"/>
      <c r="R111" s="186"/>
      <c r="S111" s="379"/>
      <c r="T111" s="379">
        <v>500</v>
      </c>
      <c r="U111" s="380">
        <f>T111</f>
        <v>500</v>
      </c>
      <c r="V111" s="103"/>
    </row>
    <row r="112" spans="1:25" ht="15">
      <c r="A112" s="114"/>
      <c r="B112" s="190"/>
      <c r="C112" s="191"/>
      <c r="D112" s="185"/>
      <c r="E112" s="186"/>
      <c r="F112" s="192"/>
      <c r="G112" s="192"/>
      <c r="H112" s="187"/>
      <c r="I112" s="187"/>
      <c r="J112" s="122"/>
      <c r="L112" s="232"/>
      <c r="M112" s="390"/>
      <c r="N112" s="391"/>
      <c r="O112" s="392"/>
      <c r="P112" s="392"/>
      <c r="Q112" s="393"/>
      <c r="R112" s="393"/>
      <c r="S112" s="193"/>
      <c r="T112" s="193"/>
      <c r="U112" s="384"/>
      <c r="V112" s="103"/>
    </row>
    <row r="113" spans="1:23">
      <c r="A113" s="58"/>
      <c r="B113" s="63"/>
      <c r="C113" s="11"/>
      <c r="D113" s="6"/>
      <c r="E113" s="48"/>
      <c r="F113" s="12"/>
      <c r="G113" s="12"/>
      <c r="H113" s="4"/>
      <c r="I113" s="4"/>
      <c r="J113" s="19"/>
      <c r="L113" s="375">
        <v>11</v>
      </c>
      <c r="M113" s="376"/>
      <c r="N113" s="245" t="s">
        <v>250</v>
      </c>
      <c r="O113" s="377" t="s">
        <v>247</v>
      </c>
      <c r="P113" s="378"/>
      <c r="Q113" s="186"/>
      <c r="R113" s="186"/>
      <c r="S113" s="379" t="str">
        <f t="shared" si="18"/>
        <v/>
      </c>
      <c r="T113" s="379">
        <v>400</v>
      </c>
      <c r="U113" s="380">
        <f>T113</f>
        <v>400</v>
      </c>
      <c r="V113" s="103"/>
    </row>
    <row r="114" spans="1:23">
      <c r="A114" s="58"/>
      <c r="B114" s="63"/>
      <c r="C114" s="11"/>
      <c r="D114" s="6"/>
      <c r="E114" s="48"/>
      <c r="F114" s="12"/>
      <c r="G114" s="12"/>
      <c r="H114" s="4"/>
      <c r="I114" s="4"/>
      <c r="J114" s="19"/>
      <c r="L114" s="179"/>
      <c r="M114" s="394"/>
      <c r="N114" s="149"/>
      <c r="O114" s="152"/>
      <c r="P114" s="134"/>
      <c r="Q114" s="163"/>
      <c r="R114" s="163"/>
      <c r="S114" s="130" t="str">
        <f t="shared" si="18"/>
        <v/>
      </c>
      <c r="T114" s="130" t="str">
        <f t="shared" si="15"/>
        <v/>
      </c>
      <c r="U114" s="204"/>
      <c r="V114" s="103"/>
    </row>
    <row r="115" spans="1:23">
      <c r="L115" s="375">
        <v>12</v>
      </c>
      <c r="M115" s="376"/>
      <c r="N115" s="245" t="s">
        <v>258</v>
      </c>
      <c r="O115" s="377" t="s">
        <v>247</v>
      </c>
      <c r="P115" s="378"/>
      <c r="Q115" s="186"/>
      <c r="R115" s="186"/>
      <c r="S115" s="379"/>
      <c r="T115" s="379">
        <v>805.93</v>
      </c>
      <c r="U115" s="380">
        <f>T115</f>
        <v>805.93</v>
      </c>
      <c r="V115" s="103"/>
      <c r="W115" s="210"/>
    </row>
    <row r="116" spans="1:23">
      <c r="L116" s="395"/>
      <c r="M116" s="396"/>
      <c r="N116" s="397"/>
      <c r="O116" s="398"/>
      <c r="P116" s="170"/>
      <c r="Q116" s="399"/>
      <c r="R116" s="399"/>
      <c r="S116" s="171"/>
      <c r="T116" s="171"/>
      <c r="U116" s="400"/>
      <c r="V116" s="103"/>
      <c r="W116" s="210"/>
    </row>
    <row r="117" spans="1:23" ht="15.75">
      <c r="L117" s="401"/>
      <c r="M117" s="402"/>
      <c r="N117" s="105"/>
      <c r="O117" s="403"/>
      <c r="P117" s="404"/>
      <c r="Q117" s="102"/>
      <c r="R117" s="405" t="s">
        <v>252</v>
      </c>
      <c r="S117" s="406"/>
      <c r="T117" s="406"/>
      <c r="U117" s="407">
        <f>SUM(U15:U115)</f>
        <v>66850</v>
      </c>
      <c r="V117" s="103"/>
      <c r="W117" s="210"/>
    </row>
    <row r="118" spans="1:23">
      <c r="L118" s="213"/>
      <c r="M118" s="101"/>
      <c r="N118" s="107"/>
      <c r="O118" s="104"/>
      <c r="P118" s="110"/>
      <c r="Q118" s="103"/>
      <c r="R118" s="103"/>
      <c r="S118" s="103"/>
      <c r="T118" s="108"/>
      <c r="U118" s="215"/>
      <c r="V118" s="103"/>
    </row>
    <row r="119" spans="1:23">
      <c r="L119" s="224"/>
      <c r="M119" s="225"/>
      <c r="N119" s="226"/>
      <c r="O119" s="227"/>
      <c r="P119" s="228"/>
      <c r="Q119" s="229"/>
      <c r="R119" s="229"/>
      <c r="S119" s="229"/>
      <c r="T119" s="230"/>
      <c r="U119" s="231"/>
      <c r="V119" s="103"/>
    </row>
    <row r="120" spans="1:23">
      <c r="L120" s="182"/>
      <c r="M120" s="101"/>
      <c r="N120" s="107"/>
      <c r="O120" s="104"/>
      <c r="P120" s="110"/>
      <c r="Q120" s="103"/>
      <c r="R120" s="103"/>
      <c r="S120" s="103"/>
      <c r="T120" s="108"/>
      <c r="U120" s="201"/>
      <c r="V120" s="103"/>
    </row>
    <row r="121" spans="1:23">
      <c r="L121" s="182"/>
      <c r="M121" s="101"/>
      <c r="N121" s="107"/>
      <c r="O121" s="104"/>
      <c r="P121" s="110"/>
      <c r="Q121" s="103"/>
      <c r="R121" s="103"/>
      <c r="S121" s="103"/>
      <c r="T121" s="108"/>
      <c r="U121" s="201"/>
      <c r="V121" s="103"/>
    </row>
    <row r="122" spans="1:23">
      <c r="L122" s="182"/>
      <c r="M122" s="101"/>
      <c r="N122" s="107" t="s">
        <v>259</v>
      </c>
      <c r="O122" s="104"/>
      <c r="P122" s="110"/>
      <c r="Q122" s="103"/>
      <c r="R122" s="103"/>
      <c r="S122" s="103"/>
      <c r="T122" s="108"/>
      <c r="U122" s="201"/>
      <c r="V122" s="103"/>
    </row>
    <row r="123" spans="1:23">
      <c r="L123" s="182"/>
      <c r="M123" s="101"/>
      <c r="N123" s="107" t="s">
        <v>260</v>
      </c>
      <c r="O123" s="104"/>
      <c r="P123" s="110"/>
      <c r="Q123" s="103"/>
      <c r="R123" s="103"/>
      <c r="S123" s="103"/>
      <c r="T123" s="108" t="str">
        <f t="shared" si="15"/>
        <v/>
      </c>
      <c r="U123" s="201"/>
      <c r="V123" s="103"/>
    </row>
    <row r="124" spans="1:23">
      <c r="L124" s="182"/>
      <c r="M124" s="101"/>
      <c r="N124" s="106"/>
      <c r="O124" s="104"/>
      <c r="P124" s="110"/>
      <c r="Q124" s="103"/>
      <c r="R124" s="103"/>
      <c r="S124" s="103"/>
      <c r="T124" s="108" t="str">
        <f t="shared" si="15"/>
        <v/>
      </c>
      <c r="U124" s="201"/>
      <c r="V124" s="103"/>
    </row>
    <row r="125" spans="1:23">
      <c r="L125" s="182"/>
      <c r="M125" s="101"/>
      <c r="N125" s="107"/>
      <c r="O125" s="104"/>
      <c r="P125" s="110"/>
      <c r="Q125" s="103"/>
      <c r="R125" s="103"/>
      <c r="S125" s="103"/>
      <c r="T125" s="108" t="str">
        <f t="shared" si="15"/>
        <v/>
      </c>
      <c r="U125" s="201"/>
      <c r="V125" s="103"/>
    </row>
    <row r="126" spans="1:23">
      <c r="L126" s="182"/>
      <c r="M126" s="101"/>
      <c r="N126" s="107"/>
      <c r="O126" s="104"/>
      <c r="P126" s="110"/>
      <c r="Q126" s="103"/>
      <c r="R126" s="103"/>
      <c r="S126" s="103"/>
      <c r="T126" s="108" t="str">
        <f t="shared" si="15"/>
        <v/>
      </c>
      <c r="U126" s="201"/>
      <c r="V126" s="103"/>
    </row>
    <row r="127" spans="1:23">
      <c r="L127" s="182"/>
      <c r="M127" s="101"/>
      <c r="N127" s="106"/>
      <c r="O127" s="104"/>
      <c r="P127" s="110"/>
      <c r="Q127" s="103"/>
      <c r="R127" s="103"/>
      <c r="S127" s="103"/>
      <c r="T127" s="108" t="str">
        <f t="shared" si="15"/>
        <v/>
      </c>
      <c r="U127" s="201"/>
      <c r="V127" s="103"/>
    </row>
    <row r="128" spans="1:23">
      <c r="L128" s="182"/>
      <c r="M128" s="101"/>
      <c r="N128" s="107"/>
      <c r="O128" s="104"/>
      <c r="P128" s="110"/>
      <c r="Q128" s="103"/>
      <c r="R128" s="103"/>
      <c r="S128" s="103"/>
      <c r="T128" s="103"/>
      <c r="U128" s="201"/>
      <c r="V128" s="103"/>
    </row>
    <row r="129" spans="12:22">
      <c r="L129" s="182"/>
      <c r="M129" s="101"/>
      <c r="N129" s="107"/>
      <c r="O129" s="104"/>
      <c r="P129" s="110"/>
      <c r="Q129" s="103"/>
      <c r="R129" s="103"/>
      <c r="S129" s="103"/>
      <c r="T129" s="103"/>
      <c r="U129" s="201"/>
      <c r="V129" s="103"/>
    </row>
    <row r="130" spans="12:22">
      <c r="L130" s="182"/>
      <c r="M130" s="101"/>
      <c r="N130" s="107"/>
      <c r="O130" s="104"/>
      <c r="P130" s="110"/>
      <c r="Q130" s="103"/>
      <c r="R130" s="103"/>
      <c r="S130" s="103"/>
      <c r="T130" s="103"/>
      <c r="U130" s="201"/>
      <c r="V130" s="103"/>
    </row>
    <row r="131" spans="12:22">
      <c r="L131" s="182"/>
      <c r="M131" s="101"/>
      <c r="N131" s="107"/>
      <c r="O131" s="104"/>
      <c r="P131" s="110"/>
      <c r="Q131" s="103"/>
      <c r="R131" s="103"/>
      <c r="S131" s="103"/>
      <c r="T131" s="103"/>
      <c r="U131" s="201"/>
      <c r="V131" s="103"/>
    </row>
    <row r="132" spans="12:22">
      <c r="L132" s="182"/>
      <c r="M132" s="101"/>
      <c r="N132" s="106"/>
      <c r="O132" s="104"/>
      <c r="P132" s="110"/>
      <c r="Q132" s="103"/>
      <c r="R132" s="103"/>
      <c r="S132" s="103"/>
      <c r="T132" s="103"/>
      <c r="U132" s="201"/>
      <c r="V132" s="103"/>
    </row>
    <row r="133" spans="12:22">
      <c r="L133" s="182"/>
      <c r="M133" s="101"/>
      <c r="N133" s="107"/>
      <c r="O133" s="104"/>
      <c r="P133" s="110"/>
      <c r="Q133" s="103"/>
      <c r="R133" s="103"/>
      <c r="S133" s="103"/>
      <c r="T133" s="103"/>
      <c r="U133" s="201"/>
      <c r="V133" s="103"/>
    </row>
    <row r="134" spans="12:22">
      <c r="L134" s="182"/>
      <c r="M134" s="101"/>
      <c r="N134" s="107"/>
      <c r="O134" s="104"/>
      <c r="P134" s="110"/>
      <c r="Q134" s="103"/>
      <c r="R134" s="103"/>
      <c r="S134" s="103"/>
      <c r="T134" s="103"/>
      <c r="U134" s="201"/>
      <c r="V134" s="103"/>
    </row>
    <row r="135" spans="12:22">
      <c r="L135" s="182"/>
      <c r="M135" s="101"/>
      <c r="N135" s="107"/>
      <c r="O135" s="104"/>
      <c r="P135" s="110"/>
      <c r="Q135" s="103"/>
      <c r="R135" s="103"/>
      <c r="S135" s="103"/>
      <c r="T135" s="103"/>
      <c r="U135" s="201"/>
      <c r="V135" s="103"/>
    </row>
    <row r="136" spans="12:22">
      <c r="L136" s="182"/>
      <c r="M136" s="101"/>
      <c r="N136" s="107"/>
      <c r="O136" s="104"/>
      <c r="P136" s="110"/>
      <c r="Q136" s="103"/>
      <c r="R136" s="103"/>
      <c r="S136" s="103"/>
      <c r="T136" s="103"/>
      <c r="U136" s="201"/>
      <c r="V136" s="103"/>
    </row>
    <row r="137" spans="12:22">
      <c r="L137" s="182"/>
      <c r="M137" s="101"/>
      <c r="N137" s="107"/>
      <c r="O137" s="104"/>
      <c r="P137" s="110"/>
      <c r="Q137" s="103"/>
      <c r="R137" s="103"/>
      <c r="S137" s="103"/>
      <c r="T137" s="103"/>
      <c r="U137" s="201"/>
      <c r="V137" s="103"/>
    </row>
    <row r="138" spans="12:22">
      <c r="L138" s="182"/>
      <c r="M138" s="101"/>
      <c r="N138" s="107"/>
      <c r="O138" s="104"/>
      <c r="P138" s="110"/>
      <c r="Q138" s="103"/>
      <c r="R138" s="103"/>
      <c r="S138" s="103"/>
      <c r="T138" s="103"/>
      <c r="U138" s="201"/>
      <c r="V138" s="103"/>
    </row>
    <row r="139" spans="12:22">
      <c r="L139" s="182"/>
      <c r="M139" s="101"/>
      <c r="N139" s="107"/>
      <c r="O139" s="104"/>
      <c r="P139" s="110"/>
      <c r="Q139" s="103"/>
      <c r="R139" s="103"/>
      <c r="S139" s="103"/>
      <c r="T139" s="103"/>
      <c r="U139" s="201"/>
      <c r="V139" s="103"/>
    </row>
    <row r="140" spans="12:22">
      <c r="L140" s="182"/>
      <c r="M140" s="101"/>
      <c r="N140" s="107"/>
      <c r="O140" s="104"/>
      <c r="P140" s="110"/>
      <c r="Q140" s="103"/>
      <c r="R140" s="103"/>
      <c r="S140" s="103"/>
      <c r="T140" s="103"/>
      <c r="U140" s="201"/>
      <c r="V140" s="103"/>
    </row>
    <row r="141" spans="12:22">
      <c r="L141" s="182"/>
      <c r="M141" s="101"/>
      <c r="N141" s="107"/>
      <c r="O141" s="104"/>
      <c r="P141" s="110"/>
      <c r="Q141" s="103"/>
      <c r="R141" s="103"/>
      <c r="S141" s="103"/>
      <c r="T141" s="103"/>
      <c r="U141" s="201"/>
      <c r="V141" s="103"/>
    </row>
    <row r="142" spans="12:22">
      <c r="L142" s="182"/>
      <c r="M142" s="101"/>
      <c r="N142" s="107"/>
      <c r="O142" s="104"/>
      <c r="P142" s="110"/>
      <c r="Q142" s="103"/>
      <c r="R142" s="103"/>
      <c r="S142" s="103"/>
      <c r="T142" s="103"/>
      <c r="U142" s="201"/>
      <c r="V142" s="103"/>
    </row>
    <row r="143" spans="12:22">
      <c r="L143" s="182"/>
      <c r="M143" s="101"/>
      <c r="N143" s="106"/>
      <c r="O143" s="104"/>
      <c r="P143" s="110"/>
      <c r="Q143" s="103"/>
      <c r="R143" s="103"/>
      <c r="S143" s="103"/>
      <c r="T143" s="103"/>
      <c r="U143" s="201"/>
      <c r="V143" s="103"/>
    </row>
    <row r="144" spans="12:22">
      <c r="L144" s="182"/>
      <c r="M144" s="101"/>
      <c r="N144" s="107"/>
      <c r="O144" s="104"/>
      <c r="P144" s="110"/>
      <c r="Q144" s="103"/>
      <c r="R144" s="103"/>
      <c r="S144" s="103"/>
      <c r="T144" s="103"/>
      <c r="U144" s="201"/>
      <c r="V144" s="103"/>
    </row>
    <row r="145" spans="12:22">
      <c r="L145" s="182"/>
      <c r="M145" s="101"/>
      <c r="N145" s="107"/>
      <c r="O145" s="104"/>
      <c r="P145" s="110"/>
      <c r="Q145" s="103"/>
      <c r="R145" s="103"/>
      <c r="S145" s="103"/>
      <c r="T145" s="103"/>
      <c r="U145" s="201"/>
      <c r="V145" s="103"/>
    </row>
    <row r="146" spans="12:22">
      <c r="L146" s="182"/>
      <c r="M146" s="101"/>
      <c r="N146" s="107"/>
      <c r="O146" s="104"/>
      <c r="P146" s="110"/>
      <c r="Q146" s="103"/>
      <c r="R146" s="103"/>
      <c r="S146" s="103"/>
      <c r="T146" s="103"/>
      <c r="U146" s="201"/>
      <c r="V146" s="103"/>
    </row>
    <row r="147" spans="12:22">
      <c r="L147" s="182"/>
      <c r="M147" s="101"/>
      <c r="N147" s="107"/>
      <c r="O147" s="104"/>
      <c r="P147" s="110"/>
      <c r="Q147" s="103"/>
      <c r="R147" s="103"/>
      <c r="S147" s="103"/>
      <c r="T147" s="103"/>
      <c r="U147" s="201"/>
      <c r="V147" s="103"/>
    </row>
    <row r="148" spans="12:22">
      <c r="L148" s="182"/>
      <c r="M148" s="101"/>
      <c r="N148" s="107"/>
      <c r="O148" s="104"/>
      <c r="P148" s="110"/>
      <c r="Q148" s="103"/>
      <c r="R148" s="103"/>
      <c r="S148" s="103"/>
      <c r="T148" s="103"/>
      <c r="U148" s="201"/>
      <c r="V148" s="103"/>
    </row>
    <row r="149" spans="12:22">
      <c r="L149" s="182"/>
      <c r="M149" s="101"/>
      <c r="N149" s="107"/>
      <c r="O149" s="104"/>
      <c r="P149" s="110"/>
      <c r="Q149" s="103"/>
      <c r="R149" s="103"/>
      <c r="S149" s="103"/>
      <c r="T149" s="103"/>
      <c r="U149" s="201"/>
      <c r="V149" s="103"/>
    </row>
    <row r="150" spans="12:22">
      <c r="L150" s="182"/>
      <c r="M150" s="101"/>
      <c r="N150" s="107"/>
      <c r="O150" s="104"/>
      <c r="P150" s="110"/>
      <c r="Q150" s="103"/>
      <c r="R150" s="103"/>
      <c r="S150" s="103"/>
      <c r="T150" s="103"/>
      <c r="U150" s="201"/>
      <c r="V150" s="103"/>
    </row>
    <row r="151" spans="12:22">
      <c r="L151" s="182"/>
      <c r="M151" s="101"/>
      <c r="N151" s="107"/>
      <c r="O151" s="104"/>
      <c r="P151" s="110"/>
      <c r="Q151" s="103"/>
      <c r="R151" s="103"/>
      <c r="S151" s="103"/>
      <c r="T151" s="103"/>
      <c r="U151" s="201"/>
      <c r="V151" s="103"/>
    </row>
    <row r="152" spans="12:22">
      <c r="L152" s="182"/>
      <c r="M152" s="101"/>
      <c r="N152" s="107"/>
      <c r="O152" s="104"/>
      <c r="P152" s="110"/>
      <c r="Q152" s="103"/>
      <c r="R152" s="103"/>
      <c r="S152" s="103"/>
      <c r="T152" s="103"/>
      <c r="U152" s="201"/>
      <c r="V152" s="103"/>
    </row>
    <row r="153" spans="12:22">
      <c r="L153" s="182"/>
      <c r="M153" s="101"/>
      <c r="N153" s="107"/>
      <c r="O153" s="104"/>
      <c r="P153" s="110"/>
      <c r="Q153" s="103"/>
      <c r="R153" s="103"/>
      <c r="S153" s="103"/>
      <c r="T153" s="103"/>
      <c r="U153" s="201"/>
      <c r="V153" s="103"/>
    </row>
    <row r="154" spans="12:22">
      <c r="L154" s="182"/>
      <c r="M154" s="101"/>
      <c r="N154" s="107"/>
      <c r="O154" s="104"/>
      <c r="P154" s="110"/>
      <c r="Q154" s="103"/>
      <c r="R154" s="103"/>
      <c r="S154" s="103"/>
      <c r="T154" s="103"/>
      <c r="U154" s="201"/>
      <c r="V154" s="103"/>
    </row>
    <row r="155" spans="12:22">
      <c r="L155" s="182"/>
      <c r="M155" s="101"/>
      <c r="N155" s="106"/>
      <c r="O155" s="104"/>
      <c r="P155" s="110"/>
      <c r="Q155" s="103"/>
      <c r="R155" s="103"/>
      <c r="S155" s="103"/>
      <c r="T155" s="103"/>
      <c r="U155" s="201"/>
      <c r="V155" s="103"/>
    </row>
    <row r="156" spans="12:22">
      <c r="L156" s="182"/>
      <c r="M156" s="101"/>
      <c r="N156" s="107"/>
      <c r="O156" s="104"/>
      <c r="P156" s="110"/>
      <c r="Q156" s="103"/>
      <c r="R156" s="103"/>
      <c r="S156" s="103"/>
      <c r="T156" s="103"/>
      <c r="U156" s="201"/>
      <c r="V156" s="103"/>
    </row>
    <row r="157" spans="12:22">
      <c r="L157" s="182"/>
      <c r="M157" s="101"/>
      <c r="N157" s="107"/>
      <c r="O157" s="104"/>
      <c r="P157" s="110"/>
      <c r="Q157" s="103"/>
      <c r="R157" s="103"/>
      <c r="S157" s="103"/>
      <c r="T157" s="103"/>
      <c r="U157" s="201"/>
      <c r="V157" s="103"/>
    </row>
    <row r="158" spans="12:22">
      <c r="L158" s="182"/>
      <c r="M158" s="101"/>
      <c r="N158" s="107"/>
      <c r="O158" s="104"/>
      <c r="P158" s="110"/>
      <c r="Q158" s="103"/>
      <c r="R158" s="103"/>
      <c r="S158" s="103"/>
      <c r="T158" s="103"/>
      <c r="U158" s="201"/>
      <c r="V158" s="103"/>
    </row>
    <row r="159" spans="12:22">
      <c r="L159" s="182"/>
      <c r="M159" s="101"/>
      <c r="N159" s="106"/>
      <c r="O159" s="104"/>
      <c r="P159" s="110"/>
      <c r="Q159" s="103"/>
      <c r="R159" s="103"/>
      <c r="S159" s="103"/>
      <c r="T159" s="103"/>
      <c r="U159" s="201"/>
      <c r="V159" s="103"/>
    </row>
    <row r="160" spans="12:22">
      <c r="L160" s="182"/>
      <c r="M160" s="101"/>
      <c r="N160" s="107"/>
      <c r="O160" s="104"/>
      <c r="P160" s="110"/>
      <c r="Q160" s="103"/>
      <c r="R160" s="103"/>
      <c r="S160" s="103"/>
      <c r="T160" s="103"/>
      <c r="U160" s="201"/>
      <c r="V160" s="103"/>
    </row>
    <row r="161" spans="12:22">
      <c r="L161" s="182"/>
      <c r="M161" s="101"/>
      <c r="N161" s="107"/>
      <c r="O161" s="104"/>
      <c r="P161" s="110"/>
      <c r="Q161" s="103"/>
      <c r="R161" s="103"/>
      <c r="S161" s="103"/>
      <c r="T161" s="103"/>
      <c r="U161" s="201"/>
      <c r="V161" s="103"/>
    </row>
    <row r="162" spans="12:22">
      <c r="L162" s="182"/>
      <c r="M162" s="101"/>
      <c r="N162" s="107"/>
      <c r="O162" s="104"/>
      <c r="P162" s="110"/>
      <c r="Q162" s="103"/>
      <c r="R162" s="103"/>
      <c r="S162" s="103"/>
      <c r="T162" s="103"/>
      <c r="U162" s="201"/>
      <c r="V162" s="103"/>
    </row>
    <row r="163" spans="12:22">
      <c r="L163" s="182"/>
      <c r="M163" s="101"/>
      <c r="N163" s="107"/>
      <c r="O163" s="104"/>
      <c r="P163" s="110"/>
      <c r="Q163" s="103"/>
      <c r="R163" s="103"/>
      <c r="S163" s="103"/>
      <c r="T163" s="103"/>
      <c r="U163" s="201"/>
      <c r="V163" s="103"/>
    </row>
    <row r="164" spans="12:22">
      <c r="L164" s="182"/>
      <c r="M164" s="101"/>
      <c r="N164" s="107"/>
      <c r="O164" s="104"/>
      <c r="P164" s="110"/>
      <c r="Q164" s="103"/>
      <c r="R164" s="103"/>
      <c r="S164" s="103"/>
      <c r="T164" s="103"/>
      <c r="U164" s="201"/>
      <c r="V164" s="103"/>
    </row>
    <row r="165" spans="12:22">
      <c r="L165" s="182"/>
      <c r="M165" s="101"/>
      <c r="N165" s="107"/>
      <c r="O165" s="104"/>
      <c r="P165" s="110"/>
      <c r="Q165" s="103"/>
      <c r="R165" s="103"/>
      <c r="S165" s="103"/>
      <c r="T165" s="103"/>
      <c r="U165" s="201"/>
      <c r="V165" s="103"/>
    </row>
    <row r="166" spans="12:22">
      <c r="L166" s="182"/>
      <c r="M166" s="101"/>
      <c r="N166" s="107"/>
      <c r="O166" s="104"/>
      <c r="P166" s="110"/>
      <c r="Q166" s="103"/>
      <c r="R166" s="103"/>
      <c r="S166" s="103"/>
      <c r="T166" s="103"/>
      <c r="U166" s="201"/>
      <c r="V166" s="103"/>
    </row>
    <row r="167" spans="12:22">
      <c r="L167" s="182"/>
      <c r="M167" s="101"/>
      <c r="N167" s="107"/>
      <c r="O167" s="104"/>
      <c r="P167" s="110"/>
      <c r="Q167" s="103"/>
      <c r="R167" s="103"/>
      <c r="S167" s="103"/>
      <c r="T167" s="103"/>
      <c r="U167" s="201"/>
      <c r="V167" s="103"/>
    </row>
    <row r="168" spans="12:22">
      <c r="L168" s="182"/>
      <c r="M168" s="101"/>
      <c r="N168" s="107"/>
      <c r="O168" s="104"/>
      <c r="P168" s="110"/>
      <c r="Q168" s="103"/>
      <c r="R168" s="103"/>
      <c r="S168" s="103"/>
      <c r="T168" s="103"/>
      <c r="U168" s="201"/>
      <c r="V168" s="103"/>
    </row>
    <row r="169" spans="12:22">
      <c r="L169" s="182"/>
      <c r="M169" s="101"/>
      <c r="N169" s="107"/>
      <c r="O169" s="104"/>
      <c r="P169" s="110"/>
      <c r="Q169" s="103"/>
      <c r="R169" s="103"/>
      <c r="S169" s="103"/>
      <c r="T169" s="103"/>
      <c r="U169" s="201"/>
      <c r="V169" s="103"/>
    </row>
    <row r="170" spans="12:22">
      <c r="L170" s="182"/>
      <c r="M170" s="101"/>
      <c r="N170" s="107"/>
      <c r="O170" s="104"/>
      <c r="P170" s="110"/>
      <c r="Q170" s="103"/>
      <c r="R170" s="103"/>
      <c r="S170" s="103"/>
      <c r="T170" s="103"/>
      <c r="U170" s="201"/>
      <c r="V170" s="103"/>
    </row>
    <row r="171" spans="12:22">
      <c r="L171" s="182"/>
      <c r="M171" s="101"/>
      <c r="N171" s="106"/>
      <c r="O171" s="104"/>
      <c r="P171" s="110"/>
      <c r="Q171" s="103"/>
      <c r="R171" s="103"/>
      <c r="S171" s="103"/>
      <c r="T171" s="103"/>
      <c r="U171" s="201"/>
      <c r="V171" s="103"/>
    </row>
    <row r="172" spans="12:22">
      <c r="L172" s="182"/>
      <c r="M172" s="101"/>
      <c r="N172" s="107"/>
      <c r="O172" s="104"/>
      <c r="P172" s="110"/>
      <c r="Q172" s="103"/>
      <c r="R172" s="103"/>
      <c r="S172" s="103"/>
      <c r="T172" s="103"/>
      <c r="U172" s="201"/>
      <c r="V172" s="103"/>
    </row>
    <row r="173" spans="12:22">
      <c r="L173" s="182"/>
      <c r="M173" s="101"/>
      <c r="N173" s="107"/>
      <c r="O173" s="104"/>
      <c r="P173" s="110"/>
      <c r="Q173" s="103"/>
      <c r="R173" s="103"/>
      <c r="S173" s="103"/>
      <c r="T173" s="103"/>
      <c r="U173" s="201"/>
      <c r="V173" s="103"/>
    </row>
    <row r="174" spans="12:22">
      <c r="L174" s="182"/>
      <c r="M174" s="101"/>
      <c r="N174" s="106"/>
      <c r="O174" s="104"/>
      <c r="P174" s="110"/>
      <c r="Q174" s="103"/>
      <c r="R174" s="103"/>
      <c r="S174" s="103"/>
      <c r="T174" s="103"/>
      <c r="U174" s="201"/>
      <c r="V174" s="103"/>
    </row>
    <row r="175" spans="12:22">
      <c r="L175" s="182"/>
      <c r="M175" s="101"/>
      <c r="N175" s="107"/>
      <c r="O175" s="104"/>
      <c r="P175" s="110"/>
      <c r="Q175" s="103"/>
      <c r="R175" s="103"/>
      <c r="S175" s="103"/>
      <c r="T175" s="103"/>
      <c r="U175" s="201"/>
      <c r="V175" s="103"/>
    </row>
    <row r="176" spans="12:22">
      <c r="L176" s="182"/>
      <c r="M176" s="101"/>
      <c r="N176" s="107"/>
      <c r="O176" s="104"/>
      <c r="P176" s="110"/>
      <c r="Q176" s="103"/>
      <c r="R176" s="103"/>
      <c r="S176" s="103"/>
      <c r="T176" s="103"/>
      <c r="U176" s="201"/>
      <c r="V176" s="103"/>
    </row>
    <row r="177" spans="12:22">
      <c r="L177" s="182"/>
      <c r="M177" s="101"/>
      <c r="N177" s="107"/>
      <c r="O177" s="104"/>
      <c r="P177" s="110"/>
      <c r="Q177" s="103"/>
      <c r="R177" s="103"/>
      <c r="S177" s="103"/>
      <c r="T177" s="103"/>
      <c r="U177" s="201"/>
      <c r="V177" s="103"/>
    </row>
    <row r="178" spans="12:22">
      <c r="L178" s="182"/>
      <c r="M178" s="101"/>
      <c r="N178" s="106"/>
      <c r="O178" s="104"/>
      <c r="P178" s="110"/>
      <c r="Q178" s="103"/>
      <c r="R178" s="103"/>
      <c r="S178" s="103"/>
      <c r="T178" s="103"/>
      <c r="U178" s="201"/>
      <c r="V178" s="103"/>
    </row>
    <row r="179" spans="12:22">
      <c r="L179" s="182"/>
      <c r="M179" s="101"/>
      <c r="N179" s="107"/>
      <c r="O179" s="104"/>
      <c r="P179" s="110"/>
      <c r="Q179" s="103"/>
      <c r="R179" s="103"/>
      <c r="S179" s="103"/>
      <c r="T179" s="103"/>
      <c r="U179" s="201"/>
      <c r="V179" s="103"/>
    </row>
    <row r="180" spans="12:22">
      <c r="L180" s="182"/>
      <c r="M180" s="101"/>
      <c r="N180" s="107"/>
      <c r="O180" s="104"/>
      <c r="P180" s="110"/>
      <c r="Q180" s="103"/>
      <c r="R180" s="103"/>
      <c r="S180" s="103"/>
      <c r="T180" s="103"/>
      <c r="U180" s="201"/>
      <c r="V180" s="103"/>
    </row>
    <row r="181" spans="12:22">
      <c r="L181" s="182"/>
      <c r="M181" s="101"/>
      <c r="N181" s="106"/>
      <c r="O181" s="104"/>
      <c r="P181" s="110"/>
      <c r="Q181" s="103"/>
      <c r="R181" s="103"/>
      <c r="S181" s="103"/>
      <c r="T181" s="103"/>
      <c r="U181" s="201"/>
      <c r="V181" s="103"/>
    </row>
    <row r="182" spans="12:22">
      <c r="L182" s="182"/>
      <c r="M182" s="101"/>
      <c r="N182" s="107"/>
      <c r="O182" s="104"/>
      <c r="P182" s="110"/>
      <c r="Q182" s="103"/>
      <c r="R182" s="103"/>
      <c r="S182" s="103"/>
      <c r="T182" s="103"/>
      <c r="U182" s="201"/>
      <c r="V182" s="103"/>
    </row>
    <row r="183" spans="12:22">
      <c r="L183" s="182"/>
      <c r="M183" s="101"/>
      <c r="N183" s="107"/>
      <c r="O183" s="104"/>
      <c r="P183" s="110"/>
      <c r="Q183" s="103"/>
      <c r="R183" s="103"/>
      <c r="S183" s="103"/>
      <c r="T183" s="103"/>
      <c r="U183" s="201"/>
      <c r="V183" s="103"/>
    </row>
    <row r="184" spans="12:22">
      <c r="L184" s="182"/>
      <c r="M184" s="101"/>
      <c r="N184" s="106"/>
      <c r="O184" s="104"/>
      <c r="P184" s="110"/>
      <c r="Q184" s="103"/>
      <c r="R184" s="103"/>
      <c r="S184" s="103"/>
      <c r="T184" s="103"/>
      <c r="U184" s="201"/>
      <c r="V184" s="103"/>
    </row>
    <row r="185" spans="12:22">
      <c r="L185" s="182"/>
      <c r="M185" s="101"/>
      <c r="N185" s="107"/>
      <c r="O185" s="104"/>
      <c r="P185" s="110"/>
      <c r="Q185" s="103"/>
      <c r="R185" s="103"/>
      <c r="S185" s="103"/>
      <c r="T185" s="103"/>
      <c r="U185" s="201"/>
      <c r="V185" s="103"/>
    </row>
    <row r="186" spans="12:22">
      <c r="L186" s="182"/>
      <c r="M186" s="101"/>
      <c r="N186" s="107"/>
      <c r="O186" s="104"/>
      <c r="P186" s="110"/>
      <c r="Q186" s="103"/>
      <c r="R186" s="103"/>
      <c r="S186" s="103"/>
      <c r="T186" s="103"/>
      <c r="U186" s="201"/>
      <c r="V186" s="103"/>
    </row>
    <row r="187" spans="12:22">
      <c r="L187" s="182"/>
      <c r="M187" s="101"/>
      <c r="N187" s="106"/>
      <c r="O187" s="104"/>
      <c r="P187" s="110"/>
      <c r="Q187" s="103"/>
      <c r="R187" s="103"/>
      <c r="S187" s="103"/>
      <c r="T187" s="103"/>
      <c r="U187" s="201"/>
      <c r="V187" s="103"/>
    </row>
    <row r="188" spans="12:22">
      <c r="L188" s="182"/>
      <c r="M188" s="101"/>
      <c r="N188" s="107"/>
      <c r="O188" s="104"/>
      <c r="P188" s="110"/>
      <c r="Q188" s="103"/>
      <c r="R188" s="103"/>
      <c r="S188" s="103"/>
      <c r="T188" s="103"/>
      <c r="U188" s="201"/>
      <c r="V188" s="103"/>
    </row>
    <row r="189" spans="12:22">
      <c r="L189" s="182"/>
      <c r="M189" s="101"/>
      <c r="N189" s="107"/>
      <c r="O189" s="104"/>
      <c r="P189" s="110"/>
      <c r="Q189" s="103"/>
      <c r="R189" s="103"/>
      <c r="S189" s="103"/>
      <c r="T189" s="103"/>
      <c r="U189" s="201"/>
      <c r="V189" s="103"/>
    </row>
    <row r="190" spans="12:22">
      <c r="L190" s="182"/>
      <c r="M190" s="101"/>
      <c r="N190" s="106"/>
      <c r="O190" s="104"/>
      <c r="P190" s="110"/>
      <c r="Q190" s="103"/>
      <c r="R190" s="103"/>
      <c r="S190" s="103"/>
      <c r="T190" s="103"/>
      <c r="U190" s="201"/>
      <c r="V190" s="103"/>
    </row>
    <row r="191" spans="12:22">
      <c r="L191" s="182"/>
      <c r="M191" s="101"/>
      <c r="N191" s="107"/>
      <c r="O191" s="104"/>
      <c r="P191" s="110"/>
      <c r="Q191" s="103"/>
      <c r="R191" s="103"/>
      <c r="S191" s="103"/>
      <c r="T191" s="103"/>
      <c r="U191" s="201"/>
      <c r="V191" s="103"/>
    </row>
    <row r="192" spans="12:22">
      <c r="L192" s="182"/>
      <c r="M192" s="101"/>
      <c r="N192" s="107"/>
      <c r="O192" s="104"/>
      <c r="P192" s="110"/>
      <c r="Q192" s="103"/>
      <c r="R192" s="103"/>
      <c r="S192" s="103"/>
      <c r="T192" s="103"/>
      <c r="U192" s="201"/>
      <c r="V192" s="103"/>
    </row>
    <row r="193" spans="12:22">
      <c r="L193" s="182"/>
      <c r="M193" s="101"/>
      <c r="N193" s="106"/>
      <c r="O193" s="104"/>
      <c r="P193" s="110"/>
      <c r="Q193" s="103"/>
      <c r="R193" s="103"/>
      <c r="S193" s="103"/>
      <c r="T193" s="103"/>
      <c r="U193" s="201"/>
      <c r="V193" s="103"/>
    </row>
    <row r="194" spans="12:22">
      <c r="L194" s="182"/>
      <c r="M194" s="101"/>
      <c r="N194" s="107"/>
      <c r="O194" s="104"/>
      <c r="P194" s="110"/>
      <c r="Q194" s="103"/>
      <c r="R194" s="103"/>
      <c r="S194" s="103"/>
      <c r="T194" s="103"/>
      <c r="U194" s="201"/>
      <c r="V194" s="103"/>
    </row>
    <row r="195" spans="12:22">
      <c r="L195" s="182"/>
      <c r="M195" s="101"/>
      <c r="N195" s="107"/>
      <c r="O195" s="104"/>
      <c r="P195" s="110"/>
      <c r="Q195" s="103"/>
      <c r="R195" s="103"/>
      <c r="S195" s="103"/>
      <c r="T195" s="103"/>
      <c r="U195" s="201"/>
      <c r="V195" s="103"/>
    </row>
    <row r="196" spans="12:22">
      <c r="L196" s="182"/>
      <c r="M196" s="101"/>
      <c r="N196" s="106"/>
      <c r="O196" s="104"/>
      <c r="P196" s="110"/>
      <c r="Q196" s="103"/>
      <c r="R196" s="103"/>
      <c r="S196" s="103"/>
      <c r="T196" s="103"/>
      <c r="U196" s="201"/>
      <c r="V196" s="103"/>
    </row>
    <row r="197" spans="12:22">
      <c r="L197" s="182"/>
      <c r="M197" s="101"/>
      <c r="N197" s="107"/>
      <c r="O197" s="104"/>
      <c r="P197" s="110"/>
      <c r="Q197" s="103"/>
      <c r="R197" s="103"/>
      <c r="S197" s="103"/>
      <c r="T197" s="103"/>
      <c r="U197" s="201"/>
      <c r="V197" s="103"/>
    </row>
    <row r="198" spans="12:22">
      <c r="L198" s="182"/>
      <c r="M198" s="101"/>
      <c r="N198" s="107"/>
      <c r="O198" s="104"/>
      <c r="P198" s="110"/>
      <c r="Q198" s="103"/>
      <c r="R198" s="103"/>
      <c r="S198" s="103"/>
      <c r="T198" s="103"/>
      <c r="U198" s="201"/>
      <c r="V198" s="103"/>
    </row>
    <row r="199" spans="12:22">
      <c r="L199" s="182"/>
      <c r="M199" s="101"/>
      <c r="N199" s="107"/>
      <c r="O199" s="104"/>
      <c r="P199" s="110"/>
      <c r="Q199" s="103"/>
      <c r="R199" s="103"/>
      <c r="S199" s="103"/>
      <c r="T199" s="103"/>
      <c r="U199" s="201"/>
      <c r="V199" s="103"/>
    </row>
    <row r="200" spans="12:22">
      <c r="L200" s="182"/>
      <c r="M200" s="101"/>
      <c r="N200" s="107"/>
      <c r="O200" s="104"/>
      <c r="P200" s="110"/>
      <c r="Q200" s="103"/>
      <c r="R200" s="103"/>
      <c r="S200" s="103"/>
      <c r="T200" s="103"/>
      <c r="U200" s="201"/>
      <c r="V200" s="103"/>
    </row>
    <row r="201" spans="12:22">
      <c r="L201" s="182"/>
      <c r="M201" s="101"/>
      <c r="N201" s="107"/>
      <c r="O201" s="104"/>
      <c r="P201" s="110"/>
      <c r="Q201" s="103"/>
      <c r="R201" s="103"/>
      <c r="S201" s="103"/>
      <c r="T201" s="103"/>
      <c r="U201" s="201"/>
      <c r="V201" s="103"/>
    </row>
    <row r="202" spans="12:22">
      <c r="L202" s="182"/>
      <c r="M202" s="101"/>
      <c r="N202" s="107"/>
      <c r="O202" s="104"/>
      <c r="P202" s="110"/>
      <c r="Q202" s="103"/>
      <c r="R202" s="103"/>
      <c r="S202" s="103"/>
      <c r="T202" s="103"/>
      <c r="U202" s="201"/>
      <c r="V202" s="103"/>
    </row>
    <row r="203" spans="12:22">
      <c r="L203" s="182"/>
      <c r="M203" s="101"/>
      <c r="N203" s="106"/>
      <c r="O203" s="104"/>
      <c r="P203" s="110"/>
      <c r="Q203" s="103"/>
      <c r="R203" s="103"/>
      <c r="S203" s="103"/>
      <c r="T203" s="103"/>
      <c r="U203" s="201"/>
      <c r="V203" s="103"/>
    </row>
    <row r="204" spans="12:22">
      <c r="L204" s="182"/>
      <c r="M204" s="101"/>
      <c r="N204" s="106"/>
      <c r="O204" s="104"/>
      <c r="P204" s="110"/>
      <c r="Q204" s="103"/>
      <c r="R204" s="103"/>
      <c r="S204" s="103"/>
      <c r="T204" s="103"/>
      <c r="U204" s="201"/>
      <c r="V204" s="103"/>
    </row>
    <row r="205" spans="12:22">
      <c r="L205" s="182"/>
      <c r="M205" s="101"/>
      <c r="N205" s="107"/>
      <c r="O205" s="104"/>
      <c r="P205" s="110"/>
      <c r="Q205" s="103"/>
      <c r="R205" s="103"/>
      <c r="S205" s="103"/>
      <c r="T205" s="103"/>
      <c r="U205" s="201"/>
      <c r="V205" s="103"/>
    </row>
    <row r="206" spans="12:22">
      <c r="L206" s="182"/>
      <c r="M206" s="101"/>
      <c r="N206" s="107"/>
      <c r="O206" s="104"/>
      <c r="P206" s="110"/>
      <c r="Q206" s="103"/>
      <c r="R206" s="103"/>
      <c r="S206" s="103"/>
      <c r="T206" s="103"/>
      <c r="U206" s="201"/>
      <c r="V206" s="103"/>
    </row>
    <row r="207" spans="12:22">
      <c r="L207" s="182"/>
      <c r="M207" s="101"/>
      <c r="N207" s="107"/>
      <c r="O207" s="104"/>
      <c r="P207" s="110"/>
      <c r="Q207" s="103"/>
      <c r="R207" s="103"/>
      <c r="S207" s="103"/>
      <c r="T207" s="103"/>
      <c r="U207" s="201"/>
      <c r="V207" s="103"/>
    </row>
    <row r="208" spans="12:22">
      <c r="L208" s="182"/>
      <c r="M208" s="101"/>
      <c r="N208" s="106"/>
      <c r="O208" s="104"/>
      <c r="P208" s="110"/>
      <c r="Q208" s="103"/>
      <c r="R208" s="103"/>
      <c r="S208" s="103"/>
      <c r="T208" s="103"/>
      <c r="U208" s="201"/>
      <c r="V208" s="103"/>
    </row>
    <row r="209" spans="12:22">
      <c r="L209" s="182"/>
      <c r="M209" s="101"/>
      <c r="N209" s="107"/>
      <c r="O209" s="104"/>
      <c r="P209" s="110"/>
      <c r="Q209" s="103"/>
      <c r="R209" s="103"/>
      <c r="S209" s="103"/>
      <c r="T209" s="103"/>
      <c r="U209" s="201"/>
      <c r="V209" s="103"/>
    </row>
    <row r="210" spans="12:22">
      <c r="L210" s="182"/>
      <c r="M210" s="101"/>
      <c r="N210" s="107"/>
      <c r="O210" s="104"/>
      <c r="P210" s="110"/>
      <c r="Q210" s="103"/>
      <c r="R210" s="103"/>
      <c r="S210" s="103"/>
      <c r="T210" s="103"/>
      <c r="U210" s="201"/>
      <c r="V210" s="103"/>
    </row>
    <row r="211" spans="12:22">
      <c r="L211" s="182"/>
      <c r="M211" s="101"/>
      <c r="N211" s="106"/>
      <c r="O211" s="104"/>
      <c r="P211" s="110"/>
      <c r="Q211" s="103"/>
      <c r="R211" s="103"/>
      <c r="S211" s="103"/>
      <c r="T211" s="103"/>
      <c r="U211" s="201"/>
      <c r="V211" s="103"/>
    </row>
    <row r="212" spans="12:22">
      <c r="L212" s="182"/>
      <c r="M212" s="101"/>
      <c r="N212" s="107"/>
      <c r="O212" s="104"/>
      <c r="P212" s="110"/>
      <c r="Q212" s="103"/>
      <c r="R212" s="103"/>
      <c r="S212" s="103"/>
      <c r="T212" s="103"/>
      <c r="U212" s="201"/>
      <c r="V212" s="103"/>
    </row>
    <row r="213" spans="12:22">
      <c r="L213" s="182"/>
      <c r="M213" s="101"/>
      <c r="N213" s="107"/>
      <c r="O213" s="104"/>
      <c r="P213" s="110"/>
      <c r="Q213" s="103"/>
      <c r="R213" s="103"/>
      <c r="S213" s="103"/>
      <c r="T213" s="103"/>
      <c r="U213" s="201"/>
      <c r="V213" s="103"/>
    </row>
    <row r="214" spans="12:22">
      <c r="L214" s="182"/>
      <c r="M214" s="101"/>
      <c r="N214" s="103"/>
      <c r="O214" s="101"/>
      <c r="P214" s="110"/>
      <c r="Q214" s="103"/>
      <c r="R214" s="103"/>
      <c r="S214" s="103"/>
      <c r="T214" s="103"/>
      <c r="U214" s="201"/>
      <c r="V214" s="103"/>
    </row>
    <row r="215" spans="12:22">
      <c r="L215" s="182"/>
      <c r="M215" s="101"/>
      <c r="N215" s="103"/>
      <c r="O215" s="101"/>
      <c r="P215" s="110"/>
      <c r="Q215" s="103"/>
      <c r="R215" s="103"/>
      <c r="S215" s="103"/>
      <c r="T215" s="103"/>
      <c r="U215" s="201"/>
      <c r="V215" s="103"/>
    </row>
    <row r="216" spans="12:22">
      <c r="L216" s="182"/>
      <c r="M216" s="101"/>
      <c r="N216" s="333"/>
      <c r="O216" s="334"/>
      <c r="P216" s="334"/>
      <c r="Q216" s="334"/>
      <c r="R216" s="334"/>
      <c r="S216" s="103"/>
      <c r="T216" s="103"/>
      <c r="U216" s="201"/>
      <c r="V216" s="103"/>
    </row>
    <row r="217" spans="12:22">
      <c r="L217" s="182"/>
      <c r="M217" s="101"/>
      <c r="N217" s="333"/>
      <c r="O217" s="335"/>
      <c r="P217" s="335"/>
      <c r="Q217" s="335"/>
      <c r="R217" s="335"/>
      <c r="S217" s="103"/>
      <c r="T217" s="103"/>
      <c r="U217" s="201"/>
      <c r="V217" s="103"/>
    </row>
    <row r="218" spans="12:22">
      <c r="L218" s="182"/>
      <c r="M218" s="101"/>
      <c r="N218" s="106"/>
      <c r="O218" s="336"/>
      <c r="P218" s="338"/>
      <c r="Q218" s="336"/>
      <c r="R218" s="336"/>
      <c r="S218" s="336"/>
      <c r="T218" s="336"/>
      <c r="U218" s="332"/>
      <c r="V218" s="103"/>
    </row>
    <row r="219" spans="12:22">
      <c r="L219" s="182"/>
      <c r="M219" s="101"/>
      <c r="N219" s="107"/>
      <c r="O219" s="337"/>
      <c r="P219" s="339"/>
      <c r="Q219" s="337"/>
      <c r="R219" s="337"/>
      <c r="S219" s="337"/>
      <c r="T219" s="337"/>
      <c r="U219" s="332"/>
      <c r="V219" s="103"/>
    </row>
    <row r="220" spans="12:22">
      <c r="L220" s="182"/>
      <c r="M220" s="101"/>
      <c r="N220" s="107"/>
      <c r="O220" s="104"/>
      <c r="P220" s="110"/>
      <c r="Q220" s="103"/>
      <c r="R220" s="103"/>
      <c r="S220" s="103"/>
      <c r="T220" s="103"/>
      <c r="U220" s="201"/>
      <c r="V220" s="103"/>
    </row>
    <row r="221" spans="12:22">
      <c r="L221" s="182"/>
      <c r="M221" s="101"/>
      <c r="N221" s="106"/>
      <c r="O221" s="104"/>
      <c r="P221" s="110"/>
      <c r="Q221" s="103"/>
      <c r="R221" s="103"/>
      <c r="S221" s="103"/>
      <c r="T221" s="103"/>
      <c r="U221" s="201"/>
      <c r="V221" s="103"/>
    </row>
    <row r="222" spans="12:22">
      <c r="L222" s="182"/>
      <c r="M222" s="101"/>
      <c r="N222" s="107"/>
      <c r="O222" s="104"/>
      <c r="P222" s="110"/>
      <c r="Q222" s="103"/>
      <c r="R222" s="103"/>
      <c r="S222" s="103"/>
      <c r="T222" s="103"/>
      <c r="U222" s="201"/>
      <c r="V222" s="103"/>
    </row>
    <row r="223" spans="12:22">
      <c r="L223" s="182"/>
      <c r="M223" s="101"/>
      <c r="N223" s="107"/>
      <c r="O223" s="104"/>
      <c r="P223" s="110"/>
      <c r="Q223" s="103"/>
      <c r="R223" s="103"/>
      <c r="S223" s="103"/>
      <c r="T223" s="103"/>
      <c r="U223" s="201"/>
      <c r="V223" s="103"/>
    </row>
    <row r="224" spans="12:22">
      <c r="L224" s="182"/>
      <c r="M224" s="101"/>
      <c r="N224" s="107"/>
      <c r="O224" s="104"/>
      <c r="P224" s="110"/>
      <c r="Q224" s="103"/>
      <c r="R224" s="103"/>
      <c r="S224" s="103"/>
      <c r="T224" s="103"/>
      <c r="U224" s="201"/>
      <c r="V224" s="103"/>
    </row>
    <row r="225" spans="12:22">
      <c r="L225" s="182"/>
      <c r="M225" s="101"/>
      <c r="N225" s="107"/>
      <c r="O225" s="104"/>
      <c r="P225" s="110"/>
      <c r="Q225" s="103"/>
      <c r="R225" s="103"/>
      <c r="S225" s="103"/>
      <c r="T225" s="103"/>
      <c r="U225" s="201"/>
      <c r="V225" s="103"/>
    </row>
    <row r="226" spans="12:22">
      <c r="L226" s="182"/>
      <c r="M226" s="101"/>
      <c r="N226" s="106"/>
      <c r="O226" s="104"/>
      <c r="P226" s="110"/>
      <c r="Q226" s="103"/>
      <c r="R226" s="103"/>
      <c r="S226" s="103"/>
      <c r="T226" s="103"/>
      <c r="U226" s="201"/>
      <c r="V226" s="103"/>
    </row>
    <row r="227" spans="12:22">
      <c r="L227" s="182"/>
      <c r="M227" s="101"/>
      <c r="N227" s="107"/>
      <c r="O227" s="104"/>
      <c r="P227" s="110"/>
      <c r="Q227" s="103"/>
      <c r="R227" s="103"/>
      <c r="S227" s="103"/>
      <c r="T227" s="103"/>
      <c r="U227" s="201"/>
      <c r="V227" s="103"/>
    </row>
    <row r="228" spans="12:22">
      <c r="L228" s="182"/>
      <c r="M228" s="101"/>
      <c r="N228" s="107"/>
      <c r="O228" s="104"/>
      <c r="P228" s="110"/>
      <c r="Q228" s="103"/>
      <c r="R228" s="103"/>
      <c r="S228" s="103"/>
      <c r="T228" s="103"/>
      <c r="U228" s="201"/>
      <c r="V228" s="103"/>
    </row>
    <row r="229" spans="12:22">
      <c r="L229" s="182"/>
      <c r="M229" s="101"/>
      <c r="N229" s="107"/>
      <c r="O229" s="104"/>
      <c r="P229" s="110"/>
      <c r="Q229" s="103"/>
      <c r="R229" s="103"/>
      <c r="S229" s="103"/>
      <c r="T229" s="103"/>
      <c r="U229" s="201"/>
      <c r="V229" s="103"/>
    </row>
    <row r="230" spans="12:22">
      <c r="L230" s="182"/>
      <c r="M230" s="101"/>
      <c r="N230" s="107"/>
      <c r="O230" s="104"/>
      <c r="P230" s="110"/>
      <c r="Q230" s="103"/>
      <c r="R230" s="103"/>
      <c r="S230" s="103"/>
      <c r="T230" s="103"/>
      <c r="U230" s="201"/>
      <c r="V230" s="103"/>
    </row>
    <row r="231" spans="12:22">
      <c r="L231" s="182"/>
      <c r="M231" s="101"/>
      <c r="N231" s="107"/>
      <c r="O231" s="104"/>
      <c r="P231" s="110"/>
      <c r="Q231" s="103"/>
      <c r="R231" s="103"/>
      <c r="S231" s="103"/>
      <c r="T231" s="103"/>
      <c r="U231" s="201"/>
      <c r="V231" s="103"/>
    </row>
    <row r="232" spans="12:22">
      <c r="L232" s="182"/>
      <c r="M232" s="101"/>
      <c r="N232" s="107"/>
      <c r="O232" s="104"/>
      <c r="P232" s="110"/>
      <c r="Q232" s="103"/>
      <c r="R232" s="103"/>
      <c r="S232" s="103"/>
      <c r="T232" s="103"/>
      <c r="U232" s="201"/>
      <c r="V232" s="103"/>
    </row>
    <row r="233" spans="12:22">
      <c r="L233" s="182"/>
      <c r="M233" s="101"/>
      <c r="N233" s="107"/>
      <c r="O233" s="104"/>
      <c r="P233" s="110"/>
      <c r="Q233" s="103"/>
      <c r="R233" s="103"/>
      <c r="S233" s="103"/>
      <c r="T233" s="103"/>
      <c r="U233" s="201"/>
      <c r="V233" s="103"/>
    </row>
    <row r="234" spans="12:22">
      <c r="L234" s="182"/>
      <c r="M234" s="101"/>
      <c r="N234" s="107"/>
      <c r="O234" s="104"/>
      <c r="P234" s="110"/>
      <c r="Q234" s="103"/>
      <c r="R234" s="103"/>
      <c r="S234" s="103"/>
      <c r="T234" s="103"/>
      <c r="U234" s="201"/>
      <c r="V234" s="103"/>
    </row>
    <row r="235" spans="12:22">
      <c r="L235" s="182"/>
      <c r="M235" s="101"/>
      <c r="N235" s="107"/>
      <c r="O235" s="104"/>
      <c r="P235" s="110"/>
      <c r="Q235" s="103"/>
      <c r="R235" s="103"/>
      <c r="S235" s="103"/>
      <c r="T235" s="103"/>
      <c r="U235" s="201"/>
      <c r="V235" s="103"/>
    </row>
    <row r="236" spans="12:22">
      <c r="L236" s="182"/>
      <c r="M236" s="101"/>
      <c r="N236" s="107"/>
      <c r="O236" s="104"/>
      <c r="P236" s="110"/>
      <c r="Q236" s="103"/>
      <c r="R236" s="103"/>
      <c r="S236" s="103"/>
      <c r="T236" s="103"/>
      <c r="U236" s="201"/>
      <c r="V236" s="103"/>
    </row>
    <row r="237" spans="12:22">
      <c r="L237" s="182"/>
      <c r="M237" s="101"/>
      <c r="N237" s="106"/>
      <c r="O237" s="104"/>
      <c r="P237" s="110"/>
      <c r="Q237" s="103"/>
      <c r="R237" s="103"/>
      <c r="S237" s="103"/>
      <c r="T237" s="103"/>
      <c r="U237" s="201"/>
      <c r="V237" s="103"/>
    </row>
    <row r="238" spans="12:22">
      <c r="L238" s="182"/>
      <c r="M238" s="101"/>
      <c r="N238" s="107"/>
      <c r="O238" s="104"/>
      <c r="P238" s="110"/>
      <c r="Q238" s="103"/>
      <c r="R238" s="103"/>
      <c r="S238" s="103"/>
      <c r="T238" s="103"/>
      <c r="U238" s="201"/>
      <c r="V238" s="103"/>
    </row>
    <row r="239" spans="12:22">
      <c r="L239" s="182"/>
      <c r="M239" s="101"/>
      <c r="N239" s="107"/>
      <c r="O239" s="104"/>
      <c r="P239" s="110"/>
      <c r="Q239" s="103"/>
      <c r="R239" s="103"/>
      <c r="S239" s="103"/>
      <c r="T239" s="103"/>
      <c r="U239" s="201"/>
      <c r="V239" s="103"/>
    </row>
    <row r="240" spans="12:22">
      <c r="L240" s="182"/>
      <c r="M240" s="101"/>
      <c r="N240" s="106"/>
      <c r="O240" s="104"/>
      <c r="P240" s="110"/>
      <c r="Q240" s="103"/>
      <c r="R240" s="103"/>
      <c r="S240" s="103"/>
      <c r="T240" s="103"/>
      <c r="U240" s="201"/>
      <c r="V240" s="103"/>
    </row>
    <row r="241" spans="12:22">
      <c r="L241" s="182"/>
      <c r="M241" s="101"/>
      <c r="N241" s="107"/>
      <c r="O241" s="104"/>
      <c r="P241" s="110"/>
      <c r="Q241" s="103"/>
      <c r="R241" s="103"/>
      <c r="S241" s="103"/>
      <c r="T241" s="103"/>
      <c r="U241" s="201"/>
      <c r="V241" s="103"/>
    </row>
    <row r="242" spans="12:22">
      <c r="L242" s="182"/>
      <c r="M242" s="101"/>
      <c r="N242" s="107"/>
      <c r="O242" s="104"/>
      <c r="P242" s="110"/>
      <c r="Q242" s="103"/>
      <c r="R242" s="103"/>
      <c r="S242" s="103"/>
      <c r="T242" s="103"/>
      <c r="U242" s="201"/>
      <c r="V242" s="103"/>
    </row>
    <row r="243" spans="12:22">
      <c r="L243" s="182"/>
      <c r="M243" s="101"/>
      <c r="N243" s="107"/>
      <c r="O243" s="104"/>
      <c r="P243" s="110"/>
      <c r="Q243" s="103"/>
      <c r="R243" s="103"/>
      <c r="S243" s="103"/>
      <c r="T243" s="103"/>
      <c r="U243" s="201"/>
      <c r="V243" s="103"/>
    </row>
    <row r="244" spans="12:22">
      <c r="L244" s="182"/>
      <c r="M244" s="101"/>
      <c r="N244" s="107"/>
      <c r="O244" s="104"/>
      <c r="P244" s="110"/>
      <c r="Q244" s="103"/>
      <c r="R244" s="103"/>
      <c r="S244" s="103"/>
      <c r="T244" s="103"/>
      <c r="U244" s="201"/>
      <c r="V244" s="103"/>
    </row>
    <row r="245" spans="12:22">
      <c r="L245" s="182"/>
      <c r="M245" s="101"/>
      <c r="N245" s="107"/>
      <c r="O245" s="104"/>
      <c r="P245" s="110"/>
      <c r="Q245" s="103"/>
      <c r="R245" s="103"/>
      <c r="S245" s="103"/>
      <c r="T245" s="103"/>
      <c r="U245" s="201"/>
      <c r="V245" s="103"/>
    </row>
    <row r="246" spans="12:22">
      <c r="L246" s="182"/>
      <c r="M246" s="101"/>
      <c r="N246" s="107"/>
      <c r="O246" s="104"/>
      <c r="P246" s="110"/>
      <c r="Q246" s="103"/>
      <c r="R246" s="103"/>
      <c r="S246" s="103"/>
      <c r="T246" s="103"/>
      <c r="U246" s="201"/>
      <c r="V246" s="103"/>
    </row>
    <row r="247" spans="12:22">
      <c r="L247" s="182"/>
      <c r="M247" s="101"/>
      <c r="N247" s="107"/>
      <c r="O247" s="104"/>
      <c r="P247" s="110"/>
      <c r="Q247" s="103"/>
      <c r="R247" s="103"/>
      <c r="S247" s="103"/>
      <c r="T247" s="103"/>
      <c r="U247" s="201"/>
      <c r="V247" s="103"/>
    </row>
    <row r="248" spans="12:22">
      <c r="L248" s="182"/>
      <c r="M248" s="101"/>
      <c r="N248" s="106"/>
      <c r="O248" s="104"/>
      <c r="P248" s="110"/>
      <c r="Q248" s="103"/>
      <c r="R248" s="103"/>
      <c r="S248" s="103"/>
      <c r="T248" s="103"/>
      <c r="U248" s="201"/>
      <c r="V248" s="103"/>
    </row>
    <row r="249" spans="12:22">
      <c r="L249" s="182"/>
      <c r="M249" s="101"/>
      <c r="N249" s="107"/>
      <c r="O249" s="104"/>
      <c r="P249" s="110"/>
      <c r="Q249" s="103"/>
      <c r="R249" s="103"/>
      <c r="S249" s="103"/>
      <c r="T249" s="103"/>
      <c r="U249" s="201"/>
      <c r="V249" s="103"/>
    </row>
    <row r="250" spans="12:22">
      <c r="L250" s="182"/>
      <c r="M250" s="101"/>
      <c r="N250" s="107"/>
      <c r="O250" s="104"/>
      <c r="P250" s="110"/>
      <c r="Q250" s="103"/>
      <c r="R250" s="103"/>
      <c r="S250" s="103"/>
      <c r="T250" s="103"/>
      <c r="U250" s="201"/>
      <c r="V250" s="103"/>
    </row>
    <row r="251" spans="12:22">
      <c r="L251" s="182"/>
      <c r="M251" s="101"/>
      <c r="N251" s="107"/>
      <c r="O251" s="104"/>
      <c r="P251" s="110"/>
      <c r="Q251" s="103"/>
      <c r="R251" s="103"/>
      <c r="S251" s="103"/>
      <c r="T251" s="103"/>
      <c r="U251" s="201"/>
      <c r="V251" s="103"/>
    </row>
    <row r="252" spans="12:22">
      <c r="L252" s="182"/>
      <c r="M252" s="101"/>
      <c r="N252" s="107"/>
      <c r="O252" s="104"/>
      <c r="P252" s="110"/>
      <c r="Q252" s="103"/>
      <c r="R252" s="103"/>
      <c r="S252" s="103"/>
      <c r="T252" s="103"/>
      <c r="U252" s="201"/>
      <c r="V252" s="103"/>
    </row>
    <row r="253" spans="12:22">
      <c r="L253" s="182"/>
      <c r="M253" s="101"/>
      <c r="N253" s="107"/>
      <c r="O253" s="104"/>
      <c r="P253" s="110"/>
      <c r="Q253" s="103"/>
      <c r="R253" s="103"/>
      <c r="S253" s="103"/>
      <c r="T253" s="103"/>
      <c r="U253" s="201"/>
      <c r="V253" s="103"/>
    </row>
    <row r="254" spans="12:22">
      <c r="L254" s="182"/>
      <c r="M254" s="101"/>
      <c r="N254" s="107"/>
      <c r="O254" s="104"/>
      <c r="P254" s="110"/>
      <c r="Q254" s="102"/>
      <c r="R254" s="103"/>
      <c r="S254" s="103"/>
      <c r="T254" s="103"/>
      <c r="U254" s="201"/>
      <c r="V254" s="103"/>
    </row>
    <row r="255" spans="12:22">
      <c r="L255" s="182"/>
      <c r="M255" s="101"/>
      <c r="N255" s="107"/>
      <c r="O255" s="104"/>
      <c r="P255" s="110"/>
      <c r="Q255" s="102"/>
      <c r="R255" s="103"/>
      <c r="S255" s="103"/>
      <c r="T255" s="103"/>
      <c r="U255" s="201"/>
      <c r="V255" s="103"/>
    </row>
    <row r="256" spans="12:22">
      <c r="L256" s="182"/>
      <c r="M256" s="101"/>
      <c r="N256" s="107"/>
      <c r="O256" s="104"/>
      <c r="P256" s="110"/>
      <c r="Q256" s="103"/>
      <c r="R256" s="103"/>
      <c r="S256" s="103"/>
      <c r="T256" s="103"/>
      <c r="U256" s="201"/>
      <c r="V256" s="103"/>
    </row>
    <row r="257" spans="12:22">
      <c r="L257" s="182"/>
      <c r="M257" s="101"/>
      <c r="N257" s="107"/>
      <c r="O257" s="104"/>
      <c r="P257" s="110"/>
      <c r="Q257" s="102"/>
      <c r="R257" s="103"/>
      <c r="S257" s="103"/>
      <c r="T257" s="103"/>
      <c r="U257" s="201"/>
      <c r="V257" s="103"/>
    </row>
    <row r="258" spans="12:22">
      <c r="L258" s="182"/>
      <c r="M258" s="101"/>
      <c r="N258" s="107"/>
      <c r="O258" s="104"/>
      <c r="P258" s="110"/>
      <c r="Q258" s="102"/>
      <c r="R258" s="103"/>
      <c r="S258" s="103"/>
      <c r="T258" s="103"/>
      <c r="U258" s="201"/>
      <c r="V258" s="103"/>
    </row>
    <row r="259" spans="12:22">
      <c r="L259" s="182"/>
      <c r="M259" s="101"/>
      <c r="N259" s="107"/>
      <c r="O259" s="104"/>
      <c r="P259" s="110"/>
      <c r="Q259" s="103"/>
      <c r="R259" s="103"/>
      <c r="S259" s="103"/>
      <c r="T259" s="103"/>
      <c r="U259" s="201"/>
      <c r="V259" s="103"/>
    </row>
    <row r="260" spans="12:22">
      <c r="L260" s="182"/>
      <c r="M260" s="101"/>
      <c r="N260" s="107"/>
      <c r="O260" s="104"/>
      <c r="P260" s="110"/>
      <c r="Q260" s="102"/>
      <c r="R260" s="103"/>
      <c r="S260" s="103"/>
      <c r="T260" s="103"/>
      <c r="U260" s="201"/>
      <c r="V260" s="103"/>
    </row>
    <row r="261" spans="12:22">
      <c r="L261" s="182"/>
      <c r="M261" s="101"/>
      <c r="N261" s="107"/>
      <c r="O261" s="104"/>
      <c r="P261" s="110"/>
      <c r="Q261" s="103"/>
      <c r="R261" s="103"/>
      <c r="S261" s="103"/>
      <c r="T261" s="103"/>
      <c r="U261" s="201"/>
      <c r="V261" s="103"/>
    </row>
    <row r="262" spans="12:22">
      <c r="L262" s="182"/>
      <c r="M262" s="101"/>
      <c r="N262" s="107"/>
      <c r="O262" s="104"/>
      <c r="P262" s="110"/>
      <c r="Q262" s="102"/>
      <c r="R262" s="103"/>
      <c r="S262" s="103"/>
      <c r="T262" s="103"/>
      <c r="U262" s="201"/>
      <c r="V262" s="103"/>
    </row>
    <row r="263" spans="12:22">
      <c r="L263" s="182"/>
      <c r="M263" s="101"/>
      <c r="N263" s="107"/>
      <c r="O263" s="104"/>
      <c r="P263" s="110"/>
      <c r="Q263" s="102"/>
      <c r="R263" s="103"/>
      <c r="S263" s="103"/>
      <c r="T263" s="103"/>
      <c r="U263" s="201"/>
      <c r="V263" s="103"/>
    </row>
    <row r="264" spans="12:22">
      <c r="L264" s="182"/>
      <c r="M264" s="101"/>
      <c r="N264" s="107"/>
      <c r="O264" s="104"/>
      <c r="P264" s="110"/>
      <c r="Q264" s="103"/>
      <c r="R264" s="103"/>
      <c r="S264" s="103"/>
      <c r="T264" s="103"/>
      <c r="U264" s="201"/>
      <c r="V264" s="103"/>
    </row>
    <row r="265" spans="12:22">
      <c r="L265" s="182"/>
      <c r="M265" s="101"/>
      <c r="N265" s="107"/>
      <c r="O265" s="104"/>
      <c r="P265" s="110"/>
      <c r="Q265" s="102"/>
      <c r="R265" s="103"/>
      <c r="S265" s="103"/>
      <c r="T265" s="103"/>
      <c r="U265" s="201"/>
      <c r="V265" s="103"/>
    </row>
    <row r="266" spans="12:22">
      <c r="L266" s="182"/>
      <c r="M266" s="101"/>
      <c r="N266" s="107"/>
      <c r="O266" s="104"/>
      <c r="P266" s="110"/>
      <c r="Q266" s="103"/>
      <c r="R266" s="103"/>
      <c r="S266" s="103"/>
      <c r="T266" s="103"/>
      <c r="U266" s="201"/>
      <c r="V266" s="103"/>
    </row>
    <row r="267" spans="12:22">
      <c r="L267" s="182"/>
      <c r="M267" s="101"/>
      <c r="N267" s="107"/>
      <c r="O267" s="104"/>
      <c r="P267" s="110"/>
      <c r="Q267" s="103"/>
      <c r="R267" s="103"/>
      <c r="S267" s="103"/>
      <c r="T267" s="103"/>
      <c r="U267" s="201"/>
      <c r="V267" s="103"/>
    </row>
    <row r="268" spans="12:22">
      <c r="L268" s="182"/>
      <c r="M268" s="101"/>
      <c r="N268" s="107"/>
      <c r="O268" s="104"/>
      <c r="P268" s="110"/>
      <c r="Q268" s="103"/>
      <c r="R268" s="103"/>
      <c r="S268" s="103"/>
      <c r="T268" s="103"/>
      <c r="U268" s="201"/>
      <c r="V268" s="103"/>
    </row>
    <row r="269" spans="12:22">
      <c r="L269" s="182"/>
      <c r="M269" s="101"/>
      <c r="N269" s="107"/>
      <c r="O269" s="104"/>
      <c r="P269" s="110"/>
      <c r="Q269" s="103"/>
      <c r="R269" s="103"/>
      <c r="S269" s="103"/>
      <c r="T269" s="103"/>
      <c r="U269" s="201"/>
      <c r="V269" s="103"/>
    </row>
    <row r="270" spans="12:22">
      <c r="L270" s="182"/>
      <c r="M270" s="101"/>
      <c r="N270" s="107"/>
      <c r="O270" s="104"/>
      <c r="P270" s="110"/>
      <c r="Q270" s="103"/>
      <c r="R270" s="103"/>
      <c r="S270" s="103"/>
      <c r="T270" s="103"/>
      <c r="U270" s="201"/>
      <c r="V270" s="103"/>
    </row>
    <row r="271" spans="12:22">
      <c r="L271" s="182"/>
      <c r="M271" s="101"/>
      <c r="N271" s="107"/>
      <c r="O271" s="104"/>
      <c r="P271" s="110"/>
      <c r="Q271" s="103"/>
      <c r="R271" s="103"/>
      <c r="S271" s="103"/>
      <c r="T271" s="103"/>
      <c r="U271" s="201"/>
      <c r="V271" s="103"/>
    </row>
    <row r="272" spans="12:22">
      <c r="L272" s="182"/>
      <c r="M272" s="101"/>
      <c r="N272" s="107"/>
      <c r="O272" s="104"/>
      <c r="P272" s="110"/>
      <c r="Q272" s="103"/>
      <c r="R272" s="103"/>
      <c r="S272" s="103"/>
      <c r="T272" s="103"/>
      <c r="U272" s="201"/>
      <c r="V272" s="103"/>
    </row>
    <row r="273" spans="12:22">
      <c r="L273" s="182"/>
      <c r="M273" s="101"/>
      <c r="N273" s="107"/>
      <c r="O273" s="104"/>
      <c r="P273" s="110"/>
      <c r="Q273" s="103"/>
      <c r="R273" s="103"/>
      <c r="S273" s="103"/>
      <c r="T273" s="103"/>
      <c r="U273" s="201"/>
      <c r="V273" s="103"/>
    </row>
    <row r="274" spans="12:22">
      <c r="L274" s="182"/>
      <c r="M274" s="101"/>
      <c r="N274" s="107"/>
      <c r="O274" s="104"/>
      <c r="P274" s="110"/>
      <c r="Q274" s="103"/>
      <c r="R274" s="103"/>
      <c r="S274" s="103"/>
      <c r="T274" s="103"/>
      <c r="U274" s="201"/>
      <c r="V274" s="103"/>
    </row>
    <row r="275" spans="12:22">
      <c r="L275" s="182"/>
      <c r="M275" s="101"/>
      <c r="N275" s="107"/>
      <c r="O275" s="104"/>
      <c r="P275" s="110"/>
      <c r="Q275" s="103"/>
      <c r="R275" s="103"/>
      <c r="S275" s="103"/>
      <c r="T275" s="103"/>
      <c r="U275" s="201"/>
      <c r="V275" s="103"/>
    </row>
    <row r="276" spans="12:22">
      <c r="L276" s="182"/>
      <c r="M276" s="101"/>
      <c r="N276" s="107"/>
      <c r="O276" s="104"/>
      <c r="P276" s="110"/>
      <c r="Q276" s="103"/>
      <c r="R276" s="103"/>
      <c r="S276" s="103"/>
      <c r="T276" s="103"/>
      <c r="U276" s="201"/>
      <c r="V276" s="103"/>
    </row>
    <row r="277" spans="12:22">
      <c r="L277" s="182"/>
      <c r="M277" s="101"/>
      <c r="N277" s="107"/>
      <c r="O277" s="104"/>
      <c r="P277" s="110"/>
      <c r="Q277" s="103"/>
      <c r="R277" s="103"/>
      <c r="S277" s="103"/>
      <c r="T277" s="103"/>
      <c r="U277" s="201"/>
      <c r="V277" s="103"/>
    </row>
    <row r="278" spans="12:22">
      <c r="L278" s="182"/>
      <c r="M278" s="101"/>
      <c r="N278" s="107"/>
      <c r="O278" s="104"/>
      <c r="P278" s="110"/>
      <c r="Q278" s="103"/>
      <c r="R278" s="103"/>
      <c r="S278" s="103"/>
      <c r="T278" s="103"/>
      <c r="U278" s="201"/>
      <c r="V278" s="103"/>
    </row>
    <row r="279" spans="12:22">
      <c r="L279" s="182"/>
      <c r="M279" s="101"/>
      <c r="N279" s="106"/>
      <c r="O279" s="104"/>
      <c r="P279" s="110"/>
      <c r="Q279" s="103"/>
      <c r="R279" s="103"/>
      <c r="S279" s="103"/>
      <c r="T279" s="103"/>
      <c r="U279" s="201"/>
      <c r="V279" s="103"/>
    </row>
    <row r="280" spans="12:22">
      <c r="L280" s="182"/>
      <c r="M280" s="101"/>
      <c r="N280" s="107"/>
      <c r="O280" s="104"/>
      <c r="P280" s="110"/>
      <c r="Q280" s="103"/>
      <c r="R280" s="103"/>
      <c r="S280" s="103"/>
      <c r="T280" s="103"/>
      <c r="U280" s="201"/>
      <c r="V280" s="103"/>
    </row>
    <row r="281" spans="12:22">
      <c r="L281" s="182"/>
      <c r="M281" s="101"/>
      <c r="N281" s="107"/>
      <c r="O281" s="104"/>
      <c r="P281" s="110"/>
      <c r="Q281" s="103"/>
      <c r="R281" s="103"/>
      <c r="S281" s="103"/>
      <c r="T281" s="103"/>
      <c r="U281" s="201"/>
      <c r="V281" s="103"/>
    </row>
    <row r="282" spans="12:22">
      <c r="L282" s="182"/>
      <c r="M282" s="101"/>
      <c r="N282" s="106"/>
      <c r="O282" s="104"/>
      <c r="P282" s="110"/>
      <c r="Q282" s="103"/>
      <c r="R282" s="103"/>
      <c r="S282" s="103"/>
      <c r="T282" s="103"/>
      <c r="U282" s="201"/>
      <c r="V282" s="103"/>
    </row>
    <row r="283" spans="12:22">
      <c r="L283" s="182"/>
      <c r="M283" s="101"/>
      <c r="N283" s="107"/>
      <c r="O283" s="104"/>
      <c r="P283" s="110"/>
      <c r="Q283" s="103"/>
      <c r="R283" s="103"/>
      <c r="S283" s="103"/>
      <c r="T283" s="103"/>
      <c r="U283" s="201"/>
      <c r="V283" s="103"/>
    </row>
    <row r="284" spans="12:22">
      <c r="L284" s="182"/>
      <c r="M284" s="101"/>
      <c r="N284" s="107"/>
      <c r="O284" s="104"/>
      <c r="P284" s="110"/>
      <c r="Q284" s="103"/>
      <c r="R284" s="103"/>
      <c r="S284" s="103"/>
      <c r="T284" s="103"/>
      <c r="U284" s="201"/>
      <c r="V284" s="103"/>
    </row>
    <row r="285" spans="12:22">
      <c r="L285" s="182"/>
      <c r="M285" s="101"/>
      <c r="N285" s="107"/>
      <c r="O285" s="104"/>
      <c r="P285" s="110"/>
      <c r="Q285" s="103"/>
      <c r="R285" s="103"/>
      <c r="S285" s="103"/>
      <c r="T285" s="103"/>
      <c r="U285" s="201"/>
      <c r="V285" s="103"/>
    </row>
    <row r="286" spans="12:22">
      <c r="L286" s="182"/>
      <c r="M286" s="101"/>
      <c r="N286" s="107"/>
      <c r="O286" s="104"/>
      <c r="P286" s="110"/>
      <c r="Q286" s="103"/>
      <c r="R286" s="103"/>
      <c r="S286" s="103"/>
      <c r="T286" s="103"/>
      <c r="U286" s="201"/>
      <c r="V286" s="103"/>
    </row>
    <row r="287" spans="12:22">
      <c r="L287" s="182"/>
      <c r="M287" s="101"/>
      <c r="N287" s="107"/>
      <c r="O287" s="104"/>
      <c r="P287" s="110"/>
      <c r="Q287" s="103"/>
      <c r="R287" s="103"/>
      <c r="S287" s="103"/>
      <c r="T287" s="103"/>
      <c r="U287" s="201"/>
      <c r="V287" s="103"/>
    </row>
    <row r="288" spans="12:22">
      <c r="L288" s="182"/>
      <c r="M288" s="101"/>
      <c r="N288" s="107"/>
      <c r="O288" s="104"/>
      <c r="P288" s="110"/>
      <c r="Q288" s="103"/>
      <c r="R288" s="103"/>
      <c r="S288" s="103"/>
      <c r="T288" s="103"/>
      <c r="U288" s="201"/>
      <c r="V288" s="103"/>
    </row>
    <row r="289" spans="12:22">
      <c r="L289" s="182"/>
      <c r="M289" s="101"/>
      <c r="N289" s="106"/>
      <c r="O289" s="104"/>
      <c r="P289" s="110"/>
      <c r="Q289" s="103"/>
      <c r="R289" s="103"/>
      <c r="S289" s="103"/>
      <c r="T289" s="103"/>
      <c r="U289" s="201"/>
      <c r="V289" s="103"/>
    </row>
    <row r="290" spans="12:22">
      <c r="L290" s="182"/>
      <c r="M290" s="101"/>
      <c r="N290" s="107"/>
      <c r="O290" s="104"/>
      <c r="P290" s="110"/>
      <c r="Q290" s="103"/>
      <c r="R290" s="103"/>
      <c r="S290" s="103"/>
      <c r="T290" s="103"/>
      <c r="U290" s="201"/>
      <c r="V290" s="103"/>
    </row>
    <row r="291" spans="12:22">
      <c r="L291" s="182"/>
      <c r="M291" s="101"/>
      <c r="N291" s="107"/>
      <c r="O291" s="104"/>
      <c r="P291" s="110"/>
      <c r="Q291" s="103"/>
      <c r="R291" s="103"/>
      <c r="S291" s="103"/>
      <c r="T291" s="103"/>
      <c r="U291" s="201"/>
      <c r="V291" s="103"/>
    </row>
    <row r="292" spans="12:22">
      <c r="L292" s="182"/>
      <c r="M292" s="101"/>
      <c r="N292" s="106"/>
      <c r="O292" s="104"/>
      <c r="P292" s="110"/>
      <c r="Q292" s="103"/>
      <c r="R292" s="103"/>
      <c r="S292" s="103"/>
      <c r="T292" s="103"/>
      <c r="U292" s="201"/>
      <c r="V292" s="103"/>
    </row>
    <row r="293" spans="12:22">
      <c r="L293" s="182"/>
      <c r="M293" s="101"/>
      <c r="N293" s="107"/>
      <c r="O293" s="104"/>
      <c r="P293" s="110"/>
      <c r="Q293" s="103"/>
      <c r="R293" s="103"/>
      <c r="S293" s="103"/>
      <c r="T293" s="103"/>
      <c r="U293" s="201"/>
      <c r="V293" s="103"/>
    </row>
    <row r="294" spans="12:22">
      <c r="L294" s="182"/>
      <c r="M294" s="101"/>
      <c r="N294" s="107"/>
      <c r="O294" s="104"/>
      <c r="P294" s="110"/>
      <c r="Q294" s="103"/>
      <c r="R294" s="103"/>
      <c r="S294" s="103"/>
      <c r="T294" s="103"/>
      <c r="U294" s="201"/>
      <c r="V294" s="103"/>
    </row>
    <row r="295" spans="12:22">
      <c r="L295" s="182"/>
      <c r="M295" s="101"/>
      <c r="N295" s="107"/>
      <c r="O295" s="104"/>
      <c r="P295" s="110"/>
      <c r="Q295" s="103"/>
      <c r="R295" s="103"/>
      <c r="S295" s="103"/>
      <c r="T295" s="103"/>
      <c r="U295" s="201"/>
      <c r="V295" s="103"/>
    </row>
    <row r="296" spans="12:22">
      <c r="L296" s="182"/>
      <c r="M296" s="101"/>
      <c r="N296" s="107"/>
      <c r="O296" s="104"/>
      <c r="P296" s="110"/>
      <c r="Q296" s="103"/>
      <c r="R296" s="103"/>
      <c r="S296" s="103"/>
      <c r="T296" s="103"/>
      <c r="U296" s="201"/>
      <c r="V296" s="103"/>
    </row>
    <row r="297" spans="12:22">
      <c r="L297" s="182"/>
      <c r="M297" s="101"/>
      <c r="N297" s="107"/>
      <c r="O297" s="104"/>
      <c r="P297" s="110"/>
      <c r="Q297" s="103"/>
      <c r="R297" s="103"/>
      <c r="S297" s="103"/>
      <c r="T297" s="103"/>
      <c r="U297" s="201"/>
      <c r="V297" s="103"/>
    </row>
    <row r="298" spans="12:22">
      <c r="L298" s="182"/>
      <c r="M298" s="101"/>
      <c r="N298" s="107"/>
      <c r="O298" s="104"/>
      <c r="P298" s="110"/>
      <c r="Q298" s="103"/>
      <c r="R298" s="103"/>
      <c r="S298" s="103"/>
      <c r="T298" s="103"/>
      <c r="U298" s="201"/>
      <c r="V298" s="103"/>
    </row>
    <row r="299" spans="12:22">
      <c r="L299" s="182"/>
      <c r="M299" s="101"/>
      <c r="N299" s="106"/>
      <c r="O299" s="104"/>
      <c r="P299" s="110"/>
      <c r="Q299" s="103"/>
      <c r="R299" s="103"/>
      <c r="S299" s="103"/>
      <c r="T299" s="103"/>
      <c r="U299" s="201"/>
      <c r="V299" s="103"/>
    </row>
    <row r="300" spans="12:22">
      <c r="L300" s="182"/>
      <c r="M300" s="101"/>
      <c r="N300" s="107"/>
      <c r="O300" s="104"/>
      <c r="P300" s="110"/>
      <c r="Q300" s="103"/>
      <c r="R300" s="103"/>
      <c r="S300" s="103"/>
      <c r="T300" s="103"/>
      <c r="U300" s="201"/>
      <c r="V300" s="103"/>
    </row>
    <row r="301" spans="12:22">
      <c r="L301" s="182"/>
      <c r="M301" s="101"/>
      <c r="N301" s="107"/>
      <c r="O301" s="104"/>
      <c r="P301" s="110"/>
      <c r="Q301" s="103"/>
      <c r="R301" s="103"/>
      <c r="S301" s="103"/>
      <c r="T301" s="103"/>
      <c r="U301" s="201"/>
      <c r="V301" s="103"/>
    </row>
    <row r="302" spans="12:22">
      <c r="L302" s="182"/>
      <c r="M302" s="101"/>
      <c r="N302" s="106"/>
      <c r="O302" s="104"/>
      <c r="P302" s="110"/>
      <c r="Q302" s="103"/>
      <c r="R302" s="103"/>
      <c r="S302" s="103"/>
      <c r="T302" s="103"/>
      <c r="U302" s="201"/>
      <c r="V302" s="103"/>
    </row>
    <row r="303" spans="12:22">
      <c r="L303" s="182"/>
      <c r="M303" s="101"/>
      <c r="N303" s="107"/>
      <c r="O303" s="104"/>
      <c r="P303" s="110"/>
      <c r="Q303" s="103"/>
      <c r="R303" s="103"/>
      <c r="S303" s="103"/>
      <c r="T303" s="103"/>
      <c r="U303" s="201"/>
      <c r="V303" s="103"/>
    </row>
    <row r="304" spans="12:22">
      <c r="L304" s="182"/>
      <c r="M304" s="101"/>
      <c r="N304" s="107"/>
      <c r="O304" s="104"/>
      <c r="P304" s="110"/>
      <c r="Q304" s="103"/>
      <c r="R304" s="103"/>
      <c r="S304" s="103"/>
      <c r="T304" s="103"/>
      <c r="U304" s="201"/>
      <c r="V304" s="103"/>
    </row>
    <row r="305" spans="12:22">
      <c r="L305" s="182"/>
      <c r="M305" s="101"/>
      <c r="N305" s="107"/>
      <c r="O305" s="104"/>
      <c r="P305" s="110"/>
      <c r="Q305" s="103"/>
      <c r="R305" s="103"/>
      <c r="S305" s="103"/>
      <c r="T305" s="103"/>
      <c r="U305" s="201"/>
      <c r="V305" s="103"/>
    </row>
    <row r="306" spans="12:22">
      <c r="L306" s="182"/>
      <c r="M306" s="101"/>
      <c r="N306" s="107"/>
      <c r="O306" s="104"/>
      <c r="P306" s="110"/>
      <c r="Q306" s="103"/>
      <c r="R306" s="103"/>
      <c r="S306" s="103"/>
      <c r="T306" s="103"/>
      <c r="U306" s="201"/>
      <c r="V306" s="103"/>
    </row>
    <row r="307" spans="12:22">
      <c r="L307" s="182"/>
      <c r="M307" s="101"/>
      <c r="N307" s="107"/>
      <c r="O307" s="104"/>
      <c r="P307" s="110"/>
      <c r="Q307" s="103"/>
      <c r="R307" s="103"/>
      <c r="S307" s="103"/>
      <c r="T307" s="103"/>
      <c r="U307" s="201"/>
      <c r="V307" s="103"/>
    </row>
    <row r="308" spans="12:22">
      <c r="L308" s="182"/>
      <c r="M308" s="101"/>
      <c r="N308" s="107"/>
      <c r="O308" s="104"/>
      <c r="P308" s="110"/>
      <c r="Q308" s="103"/>
      <c r="R308" s="103"/>
      <c r="S308" s="103"/>
      <c r="T308" s="103"/>
      <c r="U308" s="201"/>
      <c r="V308" s="103"/>
    </row>
    <row r="309" spans="12:22">
      <c r="L309" s="182"/>
      <c r="M309" s="101"/>
      <c r="N309" s="107"/>
      <c r="O309" s="104"/>
      <c r="P309" s="110"/>
      <c r="Q309" s="103"/>
      <c r="R309" s="103"/>
      <c r="S309" s="103"/>
      <c r="T309" s="103"/>
      <c r="U309" s="201"/>
      <c r="V309" s="103"/>
    </row>
    <row r="310" spans="12:22">
      <c r="L310" s="182"/>
      <c r="M310" s="101"/>
      <c r="N310" s="107"/>
      <c r="O310" s="104"/>
      <c r="P310" s="110"/>
      <c r="Q310" s="103"/>
      <c r="R310" s="103"/>
      <c r="S310" s="103"/>
      <c r="T310" s="103"/>
      <c r="U310" s="201"/>
      <c r="V310" s="103"/>
    </row>
    <row r="311" spans="12:22">
      <c r="L311" s="182"/>
      <c r="M311" s="101"/>
      <c r="N311" s="107"/>
      <c r="O311" s="104"/>
      <c r="P311" s="110"/>
      <c r="Q311" s="103"/>
      <c r="R311" s="103"/>
      <c r="S311" s="103"/>
      <c r="T311" s="103"/>
      <c r="U311" s="201"/>
      <c r="V311" s="103"/>
    </row>
    <row r="312" spans="12:22">
      <c r="L312" s="182"/>
      <c r="M312" s="101"/>
      <c r="N312" s="107"/>
      <c r="O312" s="104"/>
      <c r="P312" s="110"/>
      <c r="Q312" s="103"/>
      <c r="R312" s="103"/>
      <c r="S312" s="103"/>
      <c r="T312" s="103"/>
      <c r="U312" s="201"/>
      <c r="V312" s="103"/>
    </row>
    <row r="313" spans="12:22">
      <c r="L313" s="182"/>
      <c r="M313" s="101"/>
      <c r="N313" s="106"/>
      <c r="O313" s="104"/>
      <c r="P313" s="110"/>
      <c r="Q313" s="103"/>
      <c r="R313" s="103"/>
      <c r="S313" s="103"/>
      <c r="T313" s="103"/>
      <c r="U313" s="201"/>
      <c r="V313" s="103"/>
    </row>
    <row r="314" spans="12:22">
      <c r="L314" s="182"/>
      <c r="M314" s="101"/>
      <c r="N314" s="107"/>
      <c r="O314" s="104"/>
      <c r="P314" s="110"/>
      <c r="Q314" s="103"/>
      <c r="R314" s="103"/>
      <c r="S314" s="103"/>
      <c r="T314" s="103"/>
      <c r="U314" s="201"/>
      <c r="V314" s="103"/>
    </row>
    <row r="315" spans="12:22">
      <c r="L315" s="182"/>
      <c r="M315" s="101"/>
      <c r="N315" s="107"/>
      <c r="O315" s="104"/>
      <c r="P315" s="110"/>
      <c r="Q315" s="103"/>
      <c r="R315" s="103"/>
      <c r="S315" s="103"/>
      <c r="T315" s="103"/>
      <c r="U315" s="201"/>
      <c r="V315" s="103"/>
    </row>
    <row r="316" spans="12:22">
      <c r="L316" s="182"/>
      <c r="M316" s="101"/>
      <c r="N316" s="107"/>
      <c r="O316" s="104"/>
      <c r="P316" s="110"/>
      <c r="Q316" s="103"/>
      <c r="R316" s="103"/>
      <c r="S316" s="103"/>
      <c r="T316" s="103"/>
      <c r="U316" s="201"/>
      <c r="V316" s="103"/>
    </row>
    <row r="317" spans="12:22">
      <c r="L317" s="182"/>
      <c r="M317" s="101"/>
      <c r="N317" s="107"/>
      <c r="O317" s="104"/>
      <c r="P317" s="110"/>
      <c r="Q317" s="103"/>
      <c r="R317" s="103"/>
      <c r="S317" s="103"/>
      <c r="T317" s="103"/>
      <c r="U317" s="201"/>
      <c r="V317" s="103"/>
    </row>
    <row r="318" spans="12:22">
      <c r="L318" s="182"/>
      <c r="M318" s="101"/>
      <c r="N318" s="107"/>
      <c r="O318" s="104"/>
      <c r="P318" s="110"/>
      <c r="Q318" s="103"/>
      <c r="R318" s="103"/>
      <c r="S318" s="103"/>
      <c r="T318" s="103"/>
      <c r="U318" s="201"/>
      <c r="V318" s="103"/>
    </row>
    <row r="319" spans="12:22">
      <c r="L319" s="182"/>
      <c r="M319" s="101"/>
      <c r="N319" s="106"/>
      <c r="O319" s="104"/>
      <c r="P319" s="110"/>
      <c r="Q319" s="103"/>
      <c r="R319" s="103"/>
      <c r="S319" s="103"/>
      <c r="T319" s="103"/>
      <c r="U319" s="201"/>
      <c r="V319" s="103"/>
    </row>
    <row r="320" spans="12:22">
      <c r="L320" s="182"/>
      <c r="M320" s="101"/>
      <c r="N320" s="105"/>
      <c r="O320" s="101"/>
      <c r="P320" s="110"/>
      <c r="Q320" s="103"/>
      <c r="R320" s="103"/>
      <c r="S320" s="103"/>
      <c r="T320" s="103"/>
      <c r="U320" s="201"/>
      <c r="V320" s="103"/>
    </row>
    <row r="321" spans="12:23">
      <c r="L321" s="182"/>
      <c r="M321" s="101"/>
      <c r="N321" s="105"/>
      <c r="O321" s="101"/>
      <c r="P321" s="110"/>
      <c r="Q321" s="103"/>
      <c r="R321" s="103"/>
      <c r="S321" s="103"/>
      <c r="T321" s="103"/>
      <c r="U321" s="201"/>
      <c r="V321" s="103"/>
    </row>
    <row r="322" spans="12:23">
      <c r="L322" s="182"/>
      <c r="M322" s="101"/>
      <c r="N322" s="105"/>
      <c r="O322" s="101"/>
      <c r="P322" s="110"/>
      <c r="Q322" s="103"/>
      <c r="R322" s="103"/>
      <c r="S322" s="103"/>
      <c r="T322" s="103"/>
      <c r="U322" s="201"/>
      <c r="V322" s="103"/>
    </row>
    <row r="323" spans="12:23">
      <c r="L323" s="182"/>
      <c r="M323" s="101"/>
      <c r="N323" s="105"/>
      <c r="O323" s="101"/>
      <c r="P323" s="110"/>
      <c r="Q323" s="103"/>
      <c r="R323" s="103"/>
      <c r="S323" s="103"/>
      <c r="T323" s="103"/>
      <c r="U323" s="201"/>
      <c r="V323" s="103"/>
    </row>
    <row r="324" spans="12:23">
      <c r="L324" s="182"/>
      <c r="M324" s="101"/>
      <c r="N324" s="105"/>
      <c r="O324" s="101"/>
      <c r="P324" s="110"/>
      <c r="Q324" s="103"/>
      <c r="R324" s="103"/>
      <c r="S324" s="103"/>
      <c r="T324" s="103"/>
      <c r="U324" s="201"/>
      <c r="V324" s="103"/>
    </row>
    <row r="325" spans="12:23">
      <c r="L325" s="182"/>
      <c r="M325" s="101"/>
      <c r="N325" s="103"/>
      <c r="O325" s="101"/>
      <c r="P325" s="110"/>
      <c r="Q325" s="103"/>
      <c r="R325" s="103"/>
      <c r="S325" s="103"/>
      <c r="T325" s="103"/>
      <c r="U325" s="201"/>
      <c r="V325" s="103"/>
    </row>
    <row r="326" spans="12:23">
      <c r="L326" s="182"/>
      <c r="M326" s="101"/>
      <c r="N326" s="103"/>
      <c r="O326" s="103"/>
      <c r="P326" s="110"/>
      <c r="Q326" s="103"/>
      <c r="R326" s="103"/>
      <c r="S326" s="103"/>
      <c r="T326" s="103"/>
      <c r="U326" s="201"/>
      <c r="V326" s="103"/>
      <c r="W326" s="77"/>
    </row>
    <row r="327" spans="12:23">
      <c r="L327" s="182"/>
      <c r="M327" s="101"/>
      <c r="N327" s="103"/>
      <c r="O327" s="103"/>
      <c r="P327" s="110"/>
      <c r="Q327" s="103"/>
      <c r="R327" s="103"/>
      <c r="S327" s="103"/>
      <c r="T327" s="103"/>
      <c r="U327" s="201"/>
      <c r="V327" s="103"/>
    </row>
    <row r="328" spans="12:23">
      <c r="L328" s="182"/>
      <c r="M328" s="101"/>
      <c r="N328" s="103"/>
      <c r="O328" s="103"/>
      <c r="P328" s="110"/>
      <c r="Q328" s="103"/>
      <c r="R328" s="103"/>
      <c r="S328" s="103"/>
      <c r="T328" s="103"/>
      <c r="U328" s="201"/>
      <c r="V328" s="103"/>
    </row>
    <row r="329" spans="12:23">
      <c r="L329" s="182"/>
      <c r="M329" s="101"/>
      <c r="N329" s="103"/>
      <c r="O329" s="103"/>
      <c r="P329" s="110"/>
      <c r="Q329" s="103"/>
      <c r="R329" s="103"/>
      <c r="S329" s="103"/>
      <c r="T329" s="103"/>
      <c r="U329" s="201"/>
      <c r="V329" s="103"/>
    </row>
    <row r="330" spans="12:23">
      <c r="L330" s="182"/>
      <c r="M330" s="101"/>
      <c r="N330" s="103"/>
      <c r="O330" s="103"/>
      <c r="P330" s="110"/>
      <c r="Q330" s="103"/>
      <c r="R330" s="103"/>
      <c r="S330" s="103"/>
      <c r="T330" s="103"/>
      <c r="U330" s="201"/>
      <c r="V330" s="103"/>
    </row>
    <row r="331" spans="12:23">
      <c r="L331" s="182"/>
      <c r="M331" s="101"/>
      <c r="N331" s="103"/>
      <c r="O331" s="103"/>
      <c r="P331" s="110"/>
      <c r="Q331" s="103"/>
      <c r="R331" s="103"/>
      <c r="S331" s="103"/>
      <c r="T331" s="103"/>
      <c r="U331" s="201"/>
      <c r="V331" s="103"/>
    </row>
  </sheetData>
  <mergeCells count="45">
    <mergeCell ref="N33:R33"/>
    <mergeCell ref="N42:R42"/>
    <mergeCell ref="U218:U219"/>
    <mergeCell ref="N216:R216"/>
    <mergeCell ref="N217:R217"/>
    <mergeCell ref="O218:O219"/>
    <mergeCell ref="P218:P219"/>
    <mergeCell ref="Q218:Q219"/>
    <mergeCell ref="R218:R219"/>
    <mergeCell ref="S218:S219"/>
    <mergeCell ref="T218:T219"/>
    <mergeCell ref="R117:T117"/>
    <mergeCell ref="L12:L13"/>
    <mergeCell ref="N12:N13"/>
    <mergeCell ref="O12:O13"/>
    <mergeCell ref="T12:T13"/>
    <mergeCell ref="M12:M13"/>
    <mergeCell ref="Q12:R12"/>
    <mergeCell ref="S12:S13"/>
    <mergeCell ref="N5:S5"/>
    <mergeCell ref="T5:U5"/>
    <mergeCell ref="S8:T8"/>
    <mergeCell ref="S9:T9"/>
    <mergeCell ref="L10:U10"/>
    <mergeCell ref="T1:U1"/>
    <mergeCell ref="N2:S2"/>
    <mergeCell ref="T2:U2"/>
    <mergeCell ref="N3:S3"/>
    <mergeCell ref="T3:U4"/>
    <mergeCell ref="N4:S4"/>
    <mergeCell ref="N1:S1"/>
    <mergeCell ref="B8:C8"/>
    <mergeCell ref="A10:J10"/>
    <mergeCell ref="C1:H1"/>
    <mergeCell ref="C2:H2"/>
    <mergeCell ref="H8:I8"/>
    <mergeCell ref="I1:J1"/>
    <mergeCell ref="I5:J5"/>
    <mergeCell ref="I2:J2"/>
    <mergeCell ref="H9:I9"/>
    <mergeCell ref="C3:H3"/>
    <mergeCell ref="C4:H4"/>
    <mergeCell ref="C5:H5"/>
    <mergeCell ref="I3:J4"/>
    <mergeCell ref="B7:J7"/>
  </mergeCells>
  <phoneticPr fontId="11" type="noConversion"/>
  <pageMargins left="0.47244094488188981" right="0.15748031496062992" top="0.59055118110236227" bottom="0.82677165354330717" header="0.35433070866141736" footer="0.51181102362204722"/>
  <pageSetup paperSize="9" scale="75" fitToHeight="0" orientation="landscape" horizontalDpi="300" verticalDpi="300" r:id="rId1"/>
  <headerFooter alignWithMargins="0">
    <oddFooter>Página &amp;P de &amp;N</oddFooter>
  </headerFooter>
  <rowBreaks count="2" manualBreakCount="2">
    <brk id="66" min="11" max="20" man="1"/>
    <brk id="214" min="11" max="2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abSelected="1" zoomScale="90" zoomScaleNormal="90" workbookViewId="0">
      <selection activeCell="B5" sqref="B5:I5"/>
    </sheetView>
  </sheetViews>
  <sheetFormatPr defaultRowHeight="12.75"/>
  <cols>
    <col min="1" max="1" width="6.140625" customWidth="1"/>
    <col min="2" max="2" width="76.7109375" customWidth="1"/>
    <col min="3" max="3" width="15.28515625" style="257" customWidth="1"/>
    <col min="4" max="9" width="11.42578125" customWidth="1"/>
    <col min="10" max="10" width="11" bestFit="1" customWidth="1"/>
    <col min="12" max="12" width="11" bestFit="1" customWidth="1"/>
    <col min="16" max="16" width="12.5703125" customWidth="1"/>
  </cols>
  <sheetData>
    <row r="1" spans="1:10" ht="19.5">
      <c r="A1" s="26"/>
      <c r="B1" s="363" t="s">
        <v>0</v>
      </c>
      <c r="C1" s="364"/>
      <c r="D1" s="364"/>
      <c r="E1" s="364"/>
      <c r="F1" s="364"/>
      <c r="G1" s="364"/>
      <c r="H1" s="364"/>
      <c r="I1" s="365"/>
    </row>
    <row r="2" spans="1:10" ht="16.5">
      <c r="A2" s="27"/>
      <c r="B2" s="366" t="s">
        <v>37</v>
      </c>
      <c r="C2" s="367"/>
      <c r="D2" s="367"/>
      <c r="E2" s="367"/>
      <c r="F2" s="367"/>
      <c r="G2" s="367"/>
      <c r="H2" s="367"/>
      <c r="I2" s="368"/>
    </row>
    <row r="3" spans="1:10">
      <c r="A3" s="3"/>
      <c r="B3" s="366" t="s">
        <v>146</v>
      </c>
      <c r="C3" s="367"/>
      <c r="D3" s="367"/>
      <c r="E3" s="367"/>
      <c r="F3" s="367"/>
      <c r="G3" s="367"/>
      <c r="H3" s="367"/>
      <c r="I3" s="368"/>
    </row>
    <row r="4" spans="1:10" ht="14.25">
      <c r="A4" s="3"/>
      <c r="B4" s="369" t="s">
        <v>145</v>
      </c>
      <c r="C4" s="369"/>
      <c r="D4" s="369"/>
      <c r="E4" s="369"/>
      <c r="F4" s="369"/>
      <c r="G4" s="369"/>
      <c r="H4" s="369"/>
      <c r="I4" s="370"/>
    </row>
    <row r="5" spans="1:10" ht="14.25">
      <c r="A5" s="3"/>
      <c r="B5" s="371" t="s">
        <v>147</v>
      </c>
      <c r="C5" s="371"/>
      <c r="D5" s="371"/>
      <c r="E5" s="371"/>
      <c r="F5" s="371"/>
      <c r="G5" s="371"/>
      <c r="H5" s="371"/>
      <c r="I5" s="370"/>
    </row>
    <row r="6" spans="1:10" ht="14.25" thickBot="1">
      <c r="A6" s="3"/>
      <c r="B6" s="22"/>
      <c r="C6" s="249"/>
      <c r="D6" s="22"/>
      <c r="E6" s="22"/>
      <c r="F6" s="22"/>
      <c r="G6" s="22"/>
      <c r="H6" s="22"/>
    </row>
    <row r="7" spans="1:10" ht="15" thickBot="1">
      <c r="A7" s="43" t="s">
        <v>70</v>
      </c>
      <c r="B7" s="372" t="str">
        <f>'PLAN. ORÇAM.'!N7</f>
        <v xml:space="preserve"> REFORMA COM ADEQUAÇÃO DA CANTINA</v>
      </c>
      <c r="C7" s="373"/>
      <c r="D7" s="342" t="s">
        <v>267</v>
      </c>
      <c r="E7" s="343"/>
      <c r="F7" s="356">
        <f>'PLAN. ORÇAM.'!U8</f>
        <v>202.71</v>
      </c>
      <c r="G7" s="356"/>
      <c r="H7" s="356"/>
      <c r="I7" s="357"/>
    </row>
    <row r="8" spans="1:10" ht="15.75" thickBot="1">
      <c r="A8" s="44" t="s">
        <v>71</v>
      </c>
      <c r="B8" s="350" t="s">
        <v>144</v>
      </c>
      <c r="C8" s="351"/>
      <c r="D8" s="342" t="s">
        <v>264</v>
      </c>
      <c r="E8" s="343"/>
      <c r="F8" s="358">
        <f>'PLAN. ORÇAM.'!U11</f>
        <v>66850</v>
      </c>
      <c r="G8" s="358"/>
      <c r="H8" s="358"/>
      <c r="I8" s="359"/>
    </row>
    <row r="9" spans="1:10" ht="16.5" thickBot="1">
      <c r="A9" s="42"/>
      <c r="B9" s="28"/>
      <c r="C9" s="250"/>
      <c r="D9" s="3"/>
      <c r="E9" s="3"/>
      <c r="F9" s="29"/>
      <c r="G9" s="3"/>
      <c r="H9" s="3"/>
    </row>
    <row r="10" spans="1:10">
      <c r="A10" s="346" t="s">
        <v>1</v>
      </c>
      <c r="B10" s="348" t="s">
        <v>56</v>
      </c>
      <c r="C10" s="251" t="s">
        <v>57</v>
      </c>
      <c r="D10" s="360" t="s">
        <v>58</v>
      </c>
      <c r="E10" s="361"/>
      <c r="F10" s="361"/>
      <c r="G10" s="361"/>
      <c r="H10" s="361"/>
      <c r="I10" s="362"/>
    </row>
    <row r="11" spans="1:10" ht="16.5" customHeight="1" thickBot="1">
      <c r="A11" s="347"/>
      <c r="B11" s="349"/>
      <c r="C11" s="252" t="s">
        <v>59</v>
      </c>
      <c r="D11" s="30" t="s">
        <v>60</v>
      </c>
      <c r="E11" s="30" t="s">
        <v>61</v>
      </c>
      <c r="F11" s="30" t="s">
        <v>62</v>
      </c>
      <c r="G11" s="30" t="s">
        <v>63</v>
      </c>
      <c r="H11" s="31" t="s">
        <v>64</v>
      </c>
      <c r="I11" s="31" t="s">
        <v>137</v>
      </c>
    </row>
    <row r="12" spans="1:10" ht="16.5" customHeight="1">
      <c r="A12" s="45">
        <v>1</v>
      </c>
      <c r="B12" s="32" t="str">
        <f>'PLAN. ORÇAM.'!N15</f>
        <v>SERVIÇOS PRELIMINARES</v>
      </c>
      <c r="C12" s="258">
        <f>'PLAN. ORÇAM.'!U15</f>
        <v>545.29999999999995</v>
      </c>
      <c r="D12" s="90">
        <v>1</v>
      </c>
      <c r="E12" s="248"/>
      <c r="F12" s="89"/>
      <c r="G12" s="89"/>
      <c r="H12" s="89"/>
      <c r="I12" s="94"/>
      <c r="J12" s="21"/>
    </row>
    <row r="13" spans="1:10" ht="15.75" customHeight="1">
      <c r="A13" s="46">
        <v>2</v>
      </c>
      <c r="B13" t="str">
        <f>'PLAN. ORÇAM.'!N23</f>
        <v xml:space="preserve">ADEQUAÇÃO DO WC: </v>
      </c>
      <c r="C13" s="259">
        <f>'PLAN. ORÇAM.'!U23</f>
        <v>34178.04</v>
      </c>
      <c r="D13" s="90">
        <v>1</v>
      </c>
      <c r="E13" s="91"/>
      <c r="F13" s="91"/>
      <c r="G13" s="91"/>
      <c r="H13" s="91"/>
      <c r="I13" s="95"/>
      <c r="J13" s="21"/>
    </row>
    <row r="14" spans="1:10" ht="16.5" customHeight="1">
      <c r="A14" s="45">
        <v>3</v>
      </c>
      <c r="B14" s="32" t="str">
        <f>'PLAN. ORÇAM.'!N77</f>
        <v>COZINHA / ATENDIMENTO / DEPÓSITO</v>
      </c>
      <c r="C14" s="259">
        <f>'PLAN. ORÇAM.'!U77</f>
        <v>10998.33</v>
      </c>
      <c r="D14" s="90">
        <v>1</v>
      </c>
      <c r="E14" s="91"/>
      <c r="F14" s="91"/>
      <c r="G14" s="91"/>
      <c r="H14" s="91"/>
      <c r="I14" s="95"/>
      <c r="J14" s="21"/>
    </row>
    <row r="15" spans="1:10" ht="15.75" customHeight="1">
      <c r="A15" s="46">
        <v>4</v>
      </c>
      <c r="B15" s="32" t="str">
        <f>'PLAN. ORÇAM.'!N98</f>
        <v xml:space="preserve"> PISO (10,40 X 17,40)m</v>
      </c>
      <c r="C15" s="259">
        <f>'PLAN. ORÇAM.'!U98</f>
        <v>8941.4</v>
      </c>
      <c r="D15" s="90"/>
      <c r="E15" s="91">
        <v>1</v>
      </c>
      <c r="F15" s="91"/>
      <c r="G15" s="91"/>
      <c r="H15" s="91"/>
      <c r="I15" s="95"/>
      <c r="J15" s="21"/>
    </row>
    <row r="16" spans="1:10" ht="15.75" customHeight="1">
      <c r="A16" s="45">
        <v>5</v>
      </c>
      <c r="B16" s="32" t="s">
        <v>251</v>
      </c>
      <c r="C16" s="259">
        <f>'PLAN. ORÇAM.'!U101</f>
        <v>4706</v>
      </c>
      <c r="D16" s="90"/>
      <c r="E16" s="91">
        <v>1</v>
      </c>
      <c r="F16" s="91"/>
      <c r="G16" s="91"/>
      <c r="H16" s="91"/>
      <c r="I16" s="95"/>
      <c r="J16" s="21"/>
    </row>
    <row r="17" spans="1:12" ht="16.5" customHeight="1">
      <c r="A17" s="46">
        <v>6</v>
      </c>
      <c r="B17" s="32" t="str">
        <f>'PLAN. ORÇAM.'!N103</f>
        <v>INSTALAÇÃO ELÉTRICA - GLOBAL</v>
      </c>
      <c r="C17" s="259">
        <f>'PLAN. ORÇAM.'!U103</f>
        <v>3000</v>
      </c>
      <c r="D17" s="90">
        <v>1</v>
      </c>
      <c r="E17" s="91"/>
      <c r="F17" s="91"/>
      <c r="G17" s="91"/>
      <c r="H17" s="91"/>
      <c r="I17" s="95"/>
      <c r="J17" s="21"/>
    </row>
    <row r="18" spans="1:12" ht="15.75" customHeight="1">
      <c r="A18" s="45">
        <v>7</v>
      </c>
      <c r="B18" s="32" t="str">
        <f>'PLAN. ORÇAM.'!N105</f>
        <v>PASSARINHEIRAS (COLOCAR NA CUMEEIRA DO KALHETÃO)</v>
      </c>
      <c r="C18" s="259">
        <f>'PLAN. ORÇAM.'!U105</f>
        <v>1000</v>
      </c>
      <c r="D18" s="90">
        <v>1</v>
      </c>
      <c r="E18" s="91"/>
      <c r="F18" s="91"/>
      <c r="G18" s="91"/>
      <c r="H18" s="91"/>
      <c r="I18" s="95"/>
      <c r="J18" s="21"/>
    </row>
    <row r="19" spans="1:12" ht="34.5" customHeight="1">
      <c r="A19" s="46">
        <v>8</v>
      </c>
      <c r="B19" s="32" t="str">
        <f>'PLAN. ORÇAM.'!N107</f>
        <v xml:space="preserve">REPINTURA, EM TINTA ESMALTE,  NAS ESQUADRIAS METÁLICAS EXISTENTES, INCLUSIVE REPAROS COM MASSA PLÁSTICA, </v>
      </c>
      <c r="C19" s="259">
        <f>'PLAN. ORÇAM.'!U107</f>
        <v>800</v>
      </c>
      <c r="D19" s="90"/>
      <c r="E19" s="91">
        <v>1</v>
      </c>
      <c r="F19" s="91"/>
      <c r="G19" s="91"/>
      <c r="H19" s="91"/>
      <c r="I19" s="95"/>
      <c r="J19" s="21"/>
    </row>
    <row r="20" spans="1:12" ht="30.75" customHeight="1">
      <c r="A20" s="45">
        <v>9</v>
      </c>
      <c r="B20" s="32" t="str">
        <f>'PLAN. ORÇAM.'!N109</f>
        <v>PINTURA LATEX PVA AMBIENTES INTERNOS, DUAS DEMAOS - PAREDES E TETO DO WC</v>
      </c>
      <c r="C20" s="259">
        <f>'PLAN. ORÇAM.'!U109</f>
        <v>975</v>
      </c>
      <c r="D20" s="90"/>
      <c r="E20" s="91">
        <v>1</v>
      </c>
      <c r="F20" s="91"/>
      <c r="G20" s="91"/>
      <c r="H20" s="91"/>
      <c r="I20" s="95"/>
      <c r="J20" s="21"/>
    </row>
    <row r="21" spans="1:12" ht="35.25" customHeight="1">
      <c r="A21" s="45">
        <v>10</v>
      </c>
      <c r="B21" s="32" t="str">
        <f>'PLAN. ORÇAM.'!N111</f>
        <v>CAIXA DE ESGOTO, LIMPEZA  / LIGAÇÕES DE ESGOTO E ÁGUA FRIA NAS RESPECTIVAS INSTALAÇÕES EXISTENTES</v>
      </c>
      <c r="C21" s="259">
        <f>'PLAN. ORÇAM.'!U111</f>
        <v>500</v>
      </c>
      <c r="D21" s="90">
        <v>1</v>
      </c>
      <c r="E21" s="91"/>
      <c r="F21" s="91"/>
      <c r="G21" s="91"/>
      <c r="H21" s="91"/>
      <c r="I21" s="95"/>
      <c r="J21" s="21"/>
    </row>
    <row r="22" spans="1:12" ht="15" customHeight="1">
      <c r="A22" s="45">
        <v>11</v>
      </c>
      <c r="B22" s="32" t="str">
        <f>'PLAN. ORÇAM.'!N113</f>
        <v>EXTINTOR DE INCÊNDIO PQS 4kg + ÁGUA PRESSUR. 10l</v>
      </c>
      <c r="C22" s="259">
        <f>'PLAN. ORÇAM.'!U113</f>
        <v>400</v>
      </c>
      <c r="D22" s="90"/>
      <c r="E22" s="91">
        <v>1</v>
      </c>
      <c r="F22" s="91"/>
      <c r="G22" s="91"/>
      <c r="H22" s="91"/>
      <c r="I22" s="95"/>
      <c r="J22" s="21"/>
    </row>
    <row r="23" spans="1:12" ht="16.5" customHeight="1">
      <c r="A23" s="45">
        <v>12</v>
      </c>
      <c r="B23" s="32" t="str">
        <f>'PLAN. ORÇAM.'!N115</f>
        <v>LIMPEZA GLOBAL, BOTA FORA e IMPREVISTOS</v>
      </c>
      <c r="C23" s="260">
        <f>'PLAN. ORÇAM.'!U115</f>
        <v>805.93</v>
      </c>
      <c r="D23" s="90"/>
      <c r="E23" s="91">
        <v>1</v>
      </c>
      <c r="F23" s="91"/>
      <c r="G23" s="91"/>
      <c r="H23" s="91"/>
      <c r="I23" s="95"/>
      <c r="J23" s="21"/>
    </row>
    <row r="24" spans="1:12" ht="16.5" customHeight="1">
      <c r="A24" s="45"/>
      <c r="B24" s="32"/>
      <c r="C24" s="259"/>
      <c r="D24" s="90"/>
      <c r="E24" s="91"/>
      <c r="F24" s="91"/>
      <c r="G24" s="91"/>
      <c r="H24" s="91"/>
      <c r="I24" s="95"/>
      <c r="J24" s="21"/>
    </row>
    <row r="25" spans="1:12" ht="15.75" customHeight="1">
      <c r="A25" s="45"/>
      <c r="B25" s="32"/>
      <c r="C25" s="259"/>
      <c r="D25" s="92"/>
      <c r="E25" s="93"/>
      <c r="F25" s="93"/>
      <c r="G25" s="93"/>
      <c r="H25" s="93"/>
      <c r="I25" s="96"/>
      <c r="J25" s="21"/>
    </row>
    <row r="26" spans="1:12" ht="18" customHeight="1">
      <c r="A26" s="340" t="s">
        <v>65</v>
      </c>
      <c r="B26" s="341"/>
      <c r="C26" s="261">
        <f>SUM(C12:C25)</f>
        <v>66850</v>
      </c>
      <c r="D26" s="33">
        <f>SUMPRODUCT(C12:C25,D12:D25)</f>
        <v>50221.67</v>
      </c>
      <c r="E26" s="33">
        <f>SUMPRODUCT(C12:C25,E12:E25)</f>
        <v>16628.330000000002</v>
      </c>
      <c r="F26" s="33"/>
      <c r="G26" s="33"/>
      <c r="H26" s="33"/>
      <c r="I26" s="65"/>
      <c r="J26" s="97"/>
    </row>
    <row r="27" spans="1:12" ht="16.5" customHeight="1">
      <c r="A27" s="352" t="s">
        <v>66</v>
      </c>
      <c r="B27" s="353"/>
      <c r="C27" s="253"/>
      <c r="D27" s="4">
        <f>D26*100/C26</f>
        <v>75.13</v>
      </c>
      <c r="E27" s="4">
        <f>E26*100/C26</f>
        <v>24.87</v>
      </c>
      <c r="F27" s="4"/>
      <c r="G27" s="4"/>
      <c r="H27" s="4"/>
      <c r="I27" s="66"/>
      <c r="J27" s="97"/>
      <c r="K27" s="97"/>
    </row>
    <row r="28" spans="1:12" ht="16.5" customHeight="1">
      <c r="A28" s="354" t="s">
        <v>67</v>
      </c>
      <c r="B28" s="355"/>
      <c r="C28" s="254"/>
      <c r="D28" s="34">
        <f>D26</f>
        <v>50221.67</v>
      </c>
      <c r="E28" s="34">
        <f>D26+E26</f>
        <v>66850</v>
      </c>
      <c r="F28" s="35"/>
      <c r="G28" s="35"/>
      <c r="H28" s="34"/>
      <c r="I28" s="67"/>
      <c r="L28" s="21"/>
    </row>
    <row r="29" spans="1:12" ht="18.75" customHeight="1" thickBot="1">
      <c r="A29" s="344" t="s">
        <v>68</v>
      </c>
      <c r="B29" s="345"/>
      <c r="C29" s="255"/>
      <c r="D29" s="36">
        <f>D28*100/C26</f>
        <v>75.13</v>
      </c>
      <c r="E29" s="36">
        <f>E28*100/C26</f>
        <v>100</v>
      </c>
      <c r="F29" s="37"/>
      <c r="G29" s="37"/>
      <c r="H29" s="36"/>
      <c r="I29" s="38"/>
      <c r="K29" s="97"/>
    </row>
    <row r="30" spans="1:12">
      <c r="A30" s="39"/>
      <c r="B30" s="39"/>
      <c r="C30" s="256"/>
      <c r="D30" s="40"/>
      <c r="E30" s="40"/>
      <c r="F30" s="40"/>
      <c r="G30" s="40"/>
      <c r="H30" s="40"/>
    </row>
    <row r="31" spans="1:12">
      <c r="A31" s="39"/>
      <c r="B31" s="39"/>
      <c r="C31" s="256"/>
      <c r="D31" s="40"/>
      <c r="E31" s="40"/>
      <c r="F31" s="40"/>
      <c r="G31" s="40"/>
      <c r="H31" s="40"/>
    </row>
    <row r="32" spans="1:12">
      <c r="A32" s="39"/>
      <c r="B32" s="41" t="s">
        <v>72</v>
      </c>
      <c r="C32" s="256"/>
      <c r="D32" s="40"/>
      <c r="E32" s="40"/>
      <c r="F32" s="40"/>
      <c r="G32" s="41" t="s">
        <v>69</v>
      </c>
      <c r="H32" s="41"/>
    </row>
    <row r="33" spans="1:8">
      <c r="A33" s="3"/>
      <c r="B33" s="3"/>
      <c r="C33" s="250"/>
      <c r="D33" s="3"/>
      <c r="E33" s="3"/>
      <c r="F33" s="3"/>
      <c r="G33" s="3"/>
      <c r="H33" s="3"/>
    </row>
  </sheetData>
  <mergeCells count="18">
    <mergeCell ref="F7:I7"/>
    <mergeCell ref="F8:I8"/>
    <mergeCell ref="D10:I10"/>
    <mergeCell ref="B1:I1"/>
    <mergeCell ref="B2:I2"/>
    <mergeCell ref="B3:I3"/>
    <mergeCell ref="B4:I4"/>
    <mergeCell ref="B5:I5"/>
    <mergeCell ref="B7:C7"/>
    <mergeCell ref="D7:E7"/>
    <mergeCell ref="A26:B26"/>
    <mergeCell ref="D8:E8"/>
    <mergeCell ref="A29:B29"/>
    <mergeCell ref="A10:A11"/>
    <mergeCell ref="B10:B11"/>
    <mergeCell ref="B8:C8"/>
    <mergeCell ref="A27:B27"/>
    <mergeCell ref="A28:B28"/>
  </mergeCells>
  <phoneticPr fontId="11" type="noConversion"/>
  <pageMargins left="0.48" right="0.5" top="0.28999999999999998" bottom="0.53" header="0.16" footer="0.32"/>
  <pageSetup paperSize="9" scale="83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PLAN. ORÇAM.</vt:lpstr>
      <vt:lpstr>MOD.CRON.</vt:lpstr>
      <vt:lpstr>MOD.CRON.!Area_de_impressao</vt:lpstr>
      <vt:lpstr>'PLAN. ORÇAM.'!Area_de_impressao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eduardo.andrade</cp:lastModifiedBy>
  <cp:lastPrinted>2013-11-13T19:00:19Z</cp:lastPrinted>
  <dcterms:created xsi:type="dcterms:W3CDTF">2009-01-30T20:18:57Z</dcterms:created>
  <dcterms:modified xsi:type="dcterms:W3CDTF">2014-09-26T18:52:09Z</dcterms:modified>
</cp:coreProperties>
</file>