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995" activeTab="1"/>
  </bookViews>
  <sheets>
    <sheet name="RESUMO ORÇAMENTO" sheetId="1" r:id="rId1"/>
    <sheet name="CRONOGRAMA" sheetId="2" r:id="rId2"/>
    <sheet name="Plan3" sheetId="3" r:id="rId3"/>
  </sheets>
  <definedNames>
    <definedName name="_xlnm.Print_Area" localSheetId="1">CRONOGRAMA!$A$1:$J$35</definedName>
    <definedName name="_xlnm.Print_Area" localSheetId="0">'RESUMO ORÇAMENTO'!$A$1:$I$25</definedName>
  </definedNames>
  <calcPr calcId="125725"/>
</workbook>
</file>

<file path=xl/calcChain.xml><?xml version="1.0" encoding="utf-8"?>
<calcChain xmlns="http://schemas.openxmlformats.org/spreadsheetml/2006/main">
  <c r="D14" i="2"/>
  <c r="E12"/>
  <c r="D12" s="1"/>
  <c r="E13"/>
  <c r="D13" s="1"/>
  <c r="E14"/>
  <c r="E15"/>
  <c r="E16"/>
  <c r="E17"/>
  <c r="E18"/>
  <c r="D18" s="1"/>
  <c r="E19"/>
  <c r="D19" s="1"/>
  <c r="E20"/>
  <c r="D20" s="1"/>
  <c r="E21"/>
  <c r="D21" s="1"/>
  <c r="E22"/>
  <c r="D22" s="1"/>
  <c r="E23"/>
  <c r="E11"/>
  <c r="I22" i="1"/>
  <c r="I8"/>
  <c r="I9"/>
  <c r="I10"/>
  <c r="I11"/>
  <c r="I12"/>
  <c r="I13"/>
  <c r="I14"/>
  <c r="I15"/>
  <c r="I16"/>
  <c r="I17"/>
  <c r="I18"/>
  <c r="I19"/>
  <c r="I7"/>
  <c r="G7" i="2"/>
  <c r="D16" s="1"/>
  <c r="C12"/>
  <c r="C13"/>
  <c r="C14"/>
  <c r="C15"/>
  <c r="C16"/>
  <c r="C17"/>
  <c r="C18"/>
  <c r="C19"/>
  <c r="C20"/>
  <c r="C21"/>
  <c r="C22"/>
  <c r="C23"/>
  <c r="C11"/>
  <c r="B11"/>
  <c r="B23"/>
  <c r="B12"/>
  <c r="B13"/>
  <c r="B14"/>
  <c r="B15"/>
  <c r="B16"/>
  <c r="B17"/>
  <c r="B18"/>
  <c r="B19"/>
  <c r="B20"/>
  <c r="B21"/>
  <c r="B22"/>
  <c r="H22" i="1"/>
  <c r="H21"/>
  <c r="D23" i="2" l="1"/>
  <c r="D15"/>
  <c r="D17"/>
  <c r="J25"/>
  <c r="H25"/>
  <c r="G25" l="1"/>
  <c r="F25"/>
  <c r="E25"/>
  <c r="H26" s="1"/>
  <c r="I25"/>
  <c r="D11"/>
  <c r="J26" l="1"/>
  <c r="G26"/>
  <c r="I26"/>
  <c r="F26"/>
  <c r="F28" s="1"/>
  <c r="G28" s="1"/>
  <c r="H28" s="1"/>
  <c r="F27"/>
  <c r="G27" s="1"/>
  <c r="H27" s="1"/>
  <c r="I27" s="1"/>
  <c r="J27" s="1"/>
  <c r="D26"/>
  <c r="I28" l="1"/>
  <c r="J28" s="1"/>
</calcChain>
</file>

<file path=xl/sharedStrings.xml><?xml version="1.0" encoding="utf-8"?>
<sst xmlns="http://schemas.openxmlformats.org/spreadsheetml/2006/main" count="62" uniqueCount="55">
  <si>
    <t>LOCAL</t>
  </si>
  <si>
    <t>SERVIÇO</t>
  </si>
  <si>
    <t>QDE</t>
  </si>
  <si>
    <t>UNID</t>
  </si>
  <si>
    <t>R$/UN.</t>
  </si>
  <si>
    <t>R$ PARCIAL S/ BDI</t>
  </si>
  <si>
    <t>R$ PARCIAL C/ BDI</t>
  </si>
  <si>
    <t>TOTAL GERAL</t>
  </si>
  <si>
    <t>OBRA:</t>
  </si>
  <si>
    <t>LOCAL:</t>
  </si>
  <si>
    <t xml:space="preserve"> DATA:</t>
  </si>
  <si>
    <t>Universidade Estadual do Norte do Paraná - UENP</t>
  </si>
  <si>
    <t xml:space="preserve">                                      Decreto Estadual n.º3909, Publicado no Diario Oficial do Estado do Paraná Eem 01/12/08</t>
  </si>
  <si>
    <t xml:space="preserve">                            Divisão de Obras e Manutenção</t>
  </si>
  <si>
    <t>OBRA</t>
  </si>
  <si>
    <t>AREA (m²) :</t>
  </si>
  <si>
    <t>data</t>
  </si>
  <si>
    <t xml:space="preserve">VALOR DA REFORMA: </t>
  </si>
  <si>
    <t>ITEM</t>
  </si>
  <si>
    <t>VALOR DOS SERVIÇOS (R$)</t>
  </si>
  <si>
    <t>SERVIÇOS A EXECUTAR-EM %</t>
  </si>
  <si>
    <t>%</t>
  </si>
  <si>
    <t>1.º MÊS</t>
  </si>
  <si>
    <t>2.º MÊS</t>
  </si>
  <si>
    <t>3.º MÊS</t>
  </si>
  <si>
    <t>4.º MÊS</t>
  </si>
  <si>
    <t>TOTAL SIMPLES EM R$</t>
  </si>
  <si>
    <t>TOTAL SIMPLES EM %</t>
  </si>
  <si>
    <t>TOTAL ACUMULADO EM R$</t>
  </si>
  <si>
    <t>TOTAL ACUMULADO EM %</t>
  </si>
  <si>
    <t>Local, data:</t>
  </si>
  <si>
    <t xml:space="preserve">Data: </t>
  </si>
  <si>
    <t>Arquiteto / Engenheiro:</t>
  </si>
  <si>
    <t>CREA / CAU:</t>
  </si>
  <si>
    <t>LOCAL DOS SERVIÇOS</t>
  </si>
  <si>
    <t>REFORMA -SALAS PARA MESTRADO</t>
  </si>
  <si>
    <t xml:space="preserve">                  CAMPUS   CCSA      -        JACAREZINHO /PR</t>
  </si>
  <si>
    <t>SALA MESTRADO</t>
  </si>
  <si>
    <t>VIDEOCONFERÊNCIA</t>
  </si>
  <si>
    <t>SALA PESQUISA REUNIAO</t>
  </si>
  <si>
    <t>SECRETARIA</t>
  </si>
  <si>
    <t>SALA GRADUAÇÃO E ACESSO A BIBLIOTECA</t>
  </si>
  <si>
    <t>SALA GRADUAÇÃO</t>
  </si>
  <si>
    <t>SALA Nº</t>
  </si>
  <si>
    <t>DEPÓSITO</t>
  </si>
  <si>
    <t xml:space="preserve"> - </t>
  </si>
  <si>
    <t>CIRCULAÇÃO</t>
  </si>
  <si>
    <t>TOTAL GERAL C/ BDI</t>
  </si>
  <si>
    <t>REFORMA -CCSA - MESTRADO</t>
  </si>
  <si>
    <t>UENP -CCSA</t>
  </si>
  <si>
    <t>MAIO DE 2014</t>
  </si>
  <si>
    <t>5.º MÊS</t>
  </si>
  <si>
    <t>CRONOGRAMA FÍSICO-FINANCEIRO (SUGERIDO)</t>
  </si>
  <si>
    <t xml:space="preserve">PLANILHA DE SERVIÇOS RESUMIDO </t>
  </si>
  <si>
    <t>CCSA- MESTRADO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</si>
</sst>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[$R$-416]\ * #,##0.00_-;\-[$R$-416]\ * #,##0.00_-;_-[$R$-416]\ * &quot;-&quot;??_-;_-@_-"/>
    <numFmt numFmtId="165" formatCode="[$-416]d\-mmm\-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4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3" fontId="5" fillId="0" borderId="0" xfId="1" applyFont="1" applyBorder="1" applyAlignment="1">
      <alignment horizontal="right" vertical="center"/>
    </xf>
    <xf numFmtId="43" fontId="3" fillId="0" borderId="0" xfId="1" applyFont="1" applyBorder="1" applyAlignment="1">
      <alignment horizontal="right" vertical="center"/>
    </xf>
    <xf numFmtId="43" fontId="5" fillId="0" borderId="0" xfId="1" applyFont="1" applyBorder="1" applyAlignment="1">
      <alignment horizontal="right"/>
    </xf>
    <xf numFmtId="43" fontId="5" fillId="0" borderId="0" xfId="1" applyFont="1" applyBorder="1" applyAlignment="1">
      <alignment vertical="center"/>
    </xf>
    <xf numFmtId="43" fontId="5" fillId="0" borderId="0" xfId="0" applyNumberFormat="1" applyFont="1" applyBorder="1" applyAlignment="1">
      <alignment horizontal="center" vertical="center"/>
    </xf>
    <xf numFmtId="0" fontId="5" fillId="0" borderId="1" xfId="0" applyFont="1" applyBorder="1"/>
    <xf numFmtId="43" fontId="5" fillId="0" borderId="1" xfId="1" applyFont="1" applyBorder="1" applyAlignment="1">
      <alignment horizontal="right" vertical="center"/>
    </xf>
    <xf numFmtId="43" fontId="5" fillId="0" borderId="1" xfId="1" applyFont="1" applyBorder="1" applyAlignment="1">
      <alignment horizontal="right"/>
    </xf>
    <xf numFmtId="43" fontId="5" fillId="0" borderId="1" xfId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vertical="center" wrapText="1"/>
    </xf>
    <xf numFmtId="43" fontId="5" fillId="0" borderId="1" xfId="1" applyFont="1" applyBorder="1" applyAlignment="1">
      <alignment horizontal="right" vertical="center" wrapText="1"/>
    </xf>
    <xf numFmtId="43" fontId="3" fillId="0" borderId="1" xfId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43" fontId="0" fillId="0" borderId="0" xfId="0" applyNumberFormat="1"/>
    <xf numFmtId="4" fontId="0" fillId="0" borderId="0" xfId="0" applyNumberFormat="1" applyBorder="1"/>
    <xf numFmtId="9" fontId="0" fillId="0" borderId="0" xfId="2" applyFont="1"/>
    <xf numFmtId="0" fontId="10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64" fontId="12" fillId="0" borderId="1" xfId="1" applyNumberFormat="1" applyFont="1" applyBorder="1" applyAlignment="1">
      <alignment vertical="center"/>
    </xf>
    <xf numFmtId="43" fontId="11" fillId="0" borderId="1" xfId="1" applyFont="1" applyBorder="1" applyAlignment="1">
      <alignment horizontal="center" vertical="center" wrapText="1"/>
    </xf>
    <xf numFmtId="9" fontId="0" fillId="0" borderId="0" xfId="2" applyFont="1" applyBorder="1"/>
    <xf numFmtId="0" fontId="0" fillId="0" borderId="10" xfId="0" applyBorder="1" applyAlignment="1">
      <alignment horizont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3" fontId="3" fillId="0" borderId="0" xfId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9" fontId="0" fillId="0" borderId="1" xfId="2" applyFont="1" applyBorder="1"/>
    <xf numFmtId="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9" fontId="0" fillId="0" borderId="1" xfId="2" applyFont="1" applyBorder="1" applyAlignment="1">
      <alignment horizontal="center"/>
    </xf>
    <xf numFmtId="0" fontId="0" fillId="0" borderId="1" xfId="0" applyBorder="1" applyAlignment="1"/>
    <xf numFmtId="0" fontId="2" fillId="0" borderId="1" xfId="0" applyFont="1" applyBorder="1"/>
    <xf numFmtId="0" fontId="8" fillId="0" borderId="1" xfId="0" applyFont="1" applyBorder="1" applyAlignment="1">
      <alignment horizontal="left"/>
    </xf>
    <xf numFmtId="2" fontId="8" fillId="0" borderId="1" xfId="0" applyNumberFormat="1" applyFont="1" applyBorder="1" applyAlignment="1">
      <alignment horizontal="left"/>
    </xf>
    <xf numFmtId="43" fontId="0" fillId="0" borderId="1" xfId="0" applyNumberFormat="1" applyBorder="1"/>
    <xf numFmtId="10" fontId="0" fillId="0" borderId="1" xfId="0" applyNumberFormat="1" applyBorder="1"/>
    <xf numFmtId="10" fontId="0" fillId="0" borderId="1" xfId="2" applyNumberFormat="1" applyFont="1" applyBorder="1"/>
    <xf numFmtId="0" fontId="9" fillId="0" borderId="1" xfId="0" applyFont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3" fontId="0" fillId="2" borderId="1" xfId="0" applyNumberFormat="1" applyFill="1" applyBorder="1"/>
    <xf numFmtId="43" fontId="4" fillId="2" borderId="1" xfId="1" applyFont="1" applyFill="1" applyBorder="1"/>
    <xf numFmtId="43" fontId="0" fillId="2" borderId="1" xfId="2" applyNumberFormat="1" applyFont="1" applyFill="1" applyBorder="1"/>
    <xf numFmtId="4" fontId="0" fillId="2" borderId="1" xfId="0" applyNumberFormat="1" applyFill="1" applyBorder="1"/>
    <xf numFmtId="9" fontId="0" fillId="0" borderId="1" xfId="0" applyNumberFormat="1" applyBorder="1"/>
    <xf numFmtId="0" fontId="0" fillId="0" borderId="4" xfId="0" applyBorder="1"/>
    <xf numFmtId="0" fontId="0" fillId="0" borderId="5" xfId="0" applyBorder="1"/>
    <xf numFmtId="9" fontId="0" fillId="0" borderId="5" xfId="2" applyFont="1" applyBorder="1"/>
    <xf numFmtId="0" fontId="0" fillId="0" borderId="11" xfId="0" applyBorder="1"/>
    <xf numFmtId="0" fontId="0" fillId="0" borderId="6" xfId="0" applyBorder="1"/>
    <xf numFmtId="0" fontId="0" fillId="0" borderId="10" xfId="0" applyBorder="1"/>
    <xf numFmtId="0" fontId="0" fillId="0" borderId="7" xfId="0" applyBorder="1"/>
    <xf numFmtId="0" fontId="0" fillId="0" borderId="3" xfId="0" applyBorder="1"/>
    <xf numFmtId="9" fontId="0" fillId="0" borderId="3" xfId="2" applyFont="1" applyBorder="1"/>
    <xf numFmtId="0" fontId="0" fillId="0" borderId="12" xfId="0" applyBorder="1"/>
    <xf numFmtId="0" fontId="7" fillId="0" borderId="11" xfId="0" applyFont="1" applyBorder="1" applyAlignment="1">
      <alignment horizontal="center"/>
    </xf>
    <xf numFmtId="0" fontId="0" fillId="0" borderId="10" xfId="0" applyBorder="1" applyAlignment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9525</xdr:rowOff>
    </xdr:from>
    <xdr:to>
      <xdr:col>2</xdr:col>
      <xdr:colOff>771525</xdr:colOff>
      <xdr:row>3</xdr:row>
      <xdr:rowOff>3929</xdr:rowOff>
    </xdr:to>
    <xdr:pic>
      <xdr:nvPicPr>
        <xdr:cNvPr id="2" name="Picture 1" descr="Logo UENP Finalissima verde mais clar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9525"/>
          <a:ext cx="666750" cy="6135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zoomScaleNormal="100" workbookViewId="0">
      <selection activeCell="C4" sqref="C4:D4"/>
    </sheetView>
  </sheetViews>
  <sheetFormatPr defaultRowHeight="12.75"/>
  <cols>
    <col min="1" max="1" width="4.85546875" style="3" customWidth="1"/>
    <col min="2" max="2" width="15.140625" style="3" customWidth="1"/>
    <col min="3" max="3" width="7.5703125" style="3" customWidth="1"/>
    <col min="4" max="4" width="69.7109375" style="8" customWidth="1"/>
    <col min="5" max="5" width="9.140625" style="9"/>
    <col min="6" max="6" width="9.140625" style="7"/>
    <col min="7" max="7" width="9.28515625" style="11" bestFit="1" customWidth="1"/>
    <col min="8" max="8" width="17.28515625" style="12" customWidth="1"/>
    <col min="9" max="9" width="12.28515625" style="7" customWidth="1"/>
    <col min="10" max="10" width="9.140625" style="3"/>
    <col min="11" max="11" width="11.28515625" style="3" bestFit="1" customWidth="1"/>
    <col min="12" max="16384" width="9.140625" style="3"/>
  </cols>
  <sheetData>
    <row r="1" spans="1:9" ht="15" customHeight="1">
      <c r="A1" s="33" t="s">
        <v>53</v>
      </c>
      <c r="B1" s="33"/>
      <c r="C1" s="33"/>
      <c r="D1" s="33"/>
      <c r="E1" s="33"/>
      <c r="F1" s="33"/>
      <c r="G1" s="33"/>
      <c r="H1" s="33"/>
      <c r="I1" s="33"/>
    </row>
    <row r="2" spans="1:9" ht="15" customHeight="1">
      <c r="A2" s="26"/>
      <c r="B2" s="26" t="s">
        <v>8</v>
      </c>
      <c r="C2" s="34" t="s">
        <v>48</v>
      </c>
      <c r="D2" s="34"/>
      <c r="E2" s="26"/>
      <c r="F2" s="26"/>
      <c r="G2" s="26"/>
      <c r="H2" s="26"/>
      <c r="I2" s="26"/>
    </row>
    <row r="3" spans="1:9" ht="15" customHeight="1">
      <c r="A3" s="26"/>
      <c r="B3" s="26" t="s">
        <v>9</v>
      </c>
      <c r="C3" s="34" t="s">
        <v>49</v>
      </c>
      <c r="D3" s="34"/>
      <c r="E3" s="26"/>
      <c r="F3" s="26"/>
      <c r="G3" s="26"/>
      <c r="H3" s="26"/>
      <c r="I3" s="26"/>
    </row>
    <row r="4" spans="1:9" ht="15" customHeight="1">
      <c r="A4" s="26"/>
      <c r="B4" s="26" t="s">
        <v>10</v>
      </c>
      <c r="C4" s="34" t="s">
        <v>50</v>
      </c>
      <c r="D4" s="34"/>
      <c r="E4" s="26"/>
      <c r="F4" s="26"/>
      <c r="G4" s="26"/>
      <c r="H4" s="26"/>
      <c r="I4" s="26"/>
    </row>
    <row r="5" spans="1:9" ht="15" customHeight="1">
      <c r="A5" s="26"/>
      <c r="B5" s="26"/>
      <c r="C5" s="26"/>
      <c r="D5" s="39"/>
      <c r="E5" s="26"/>
      <c r="F5" s="26"/>
      <c r="G5" s="26"/>
      <c r="H5" s="26"/>
      <c r="I5" s="26"/>
    </row>
    <row r="6" spans="1:9" ht="22.5">
      <c r="A6" s="19"/>
      <c r="B6" s="19" t="s">
        <v>18</v>
      </c>
      <c r="C6" s="19" t="s">
        <v>43</v>
      </c>
      <c r="D6" s="40" t="s">
        <v>1</v>
      </c>
      <c r="E6" s="20" t="s">
        <v>2</v>
      </c>
      <c r="F6" s="19" t="s">
        <v>3</v>
      </c>
      <c r="G6" s="20" t="s">
        <v>4</v>
      </c>
      <c r="H6" s="21" t="s">
        <v>5</v>
      </c>
      <c r="I6" s="21" t="s">
        <v>6</v>
      </c>
    </row>
    <row r="7" spans="1:9">
      <c r="A7" s="45"/>
      <c r="B7" s="32">
        <v>1</v>
      </c>
      <c r="C7" s="14">
        <v>1</v>
      </c>
      <c r="D7" s="4" t="s">
        <v>37</v>
      </c>
      <c r="E7" s="15"/>
      <c r="F7" s="31"/>
      <c r="G7" s="16"/>
      <c r="H7" s="17">
        <v>1274.7</v>
      </c>
      <c r="I7" s="18">
        <f>H7*1.3</f>
        <v>1657.1100000000001</v>
      </c>
    </row>
    <row r="8" spans="1:9">
      <c r="A8" s="46"/>
      <c r="B8" s="32">
        <v>2</v>
      </c>
      <c r="C8" s="14">
        <v>2</v>
      </c>
      <c r="D8" s="4" t="s">
        <v>38</v>
      </c>
      <c r="E8" s="15"/>
      <c r="F8" s="31"/>
      <c r="G8" s="16"/>
      <c r="H8" s="17">
        <v>1154.9100000000001</v>
      </c>
      <c r="I8" s="18">
        <f t="shared" ref="I8:I19" si="0">H8*1.3</f>
        <v>1501.3830000000003</v>
      </c>
    </row>
    <row r="9" spans="1:9">
      <c r="A9" s="46"/>
      <c r="B9" s="32">
        <v>3</v>
      </c>
      <c r="C9" s="14">
        <v>3</v>
      </c>
      <c r="D9" s="4" t="s">
        <v>39</v>
      </c>
      <c r="E9" s="15"/>
      <c r="F9" s="1"/>
      <c r="G9" s="16"/>
      <c r="H9" s="22">
        <v>1677.52</v>
      </c>
      <c r="I9" s="18">
        <f t="shared" si="0"/>
        <v>2180.7759999999998</v>
      </c>
    </row>
    <row r="10" spans="1:9">
      <c r="A10" s="46"/>
      <c r="B10" s="32">
        <v>4</v>
      </c>
      <c r="C10" s="14">
        <v>4</v>
      </c>
      <c r="D10" s="4" t="s">
        <v>40</v>
      </c>
      <c r="E10" s="15"/>
      <c r="F10" s="31"/>
      <c r="G10" s="16"/>
      <c r="H10" s="22">
        <v>1347.12</v>
      </c>
      <c r="I10" s="18">
        <f t="shared" si="0"/>
        <v>1751.2559999999999</v>
      </c>
    </row>
    <row r="11" spans="1:9">
      <c r="A11" s="46"/>
      <c r="B11" s="32">
        <v>5</v>
      </c>
      <c r="C11" s="14">
        <v>5</v>
      </c>
      <c r="D11" s="4" t="s">
        <v>41</v>
      </c>
      <c r="E11" s="15"/>
      <c r="F11" s="31"/>
      <c r="G11" s="16"/>
      <c r="H11" s="22">
        <v>6945</v>
      </c>
      <c r="I11" s="18">
        <f t="shared" si="0"/>
        <v>9028.5</v>
      </c>
    </row>
    <row r="12" spans="1:9">
      <c r="A12" s="46"/>
      <c r="B12" s="32">
        <v>6</v>
      </c>
      <c r="C12" s="14">
        <v>6</v>
      </c>
      <c r="D12" s="4" t="s">
        <v>42</v>
      </c>
      <c r="E12" s="15"/>
      <c r="F12" s="31"/>
      <c r="G12" s="16"/>
      <c r="H12" s="22">
        <v>4935.18</v>
      </c>
      <c r="I12" s="18">
        <f t="shared" si="0"/>
        <v>6415.7340000000004</v>
      </c>
    </row>
    <row r="13" spans="1:9">
      <c r="A13" s="46"/>
      <c r="B13" s="32">
        <v>7</v>
      </c>
      <c r="C13" s="14">
        <v>7</v>
      </c>
      <c r="D13" s="4" t="s">
        <v>42</v>
      </c>
      <c r="E13" s="23"/>
      <c r="F13" s="1"/>
      <c r="G13" s="23"/>
      <c r="H13" s="22">
        <v>5095.97</v>
      </c>
      <c r="I13" s="18">
        <f t="shared" si="0"/>
        <v>6624.7610000000004</v>
      </c>
    </row>
    <row r="14" spans="1:9">
      <c r="A14" s="46"/>
      <c r="B14" s="32">
        <v>8</v>
      </c>
      <c r="C14" s="14">
        <v>8</v>
      </c>
      <c r="D14" s="4" t="s">
        <v>42</v>
      </c>
      <c r="E14" s="15"/>
      <c r="F14" s="31"/>
      <c r="G14" s="16"/>
      <c r="H14" s="17">
        <v>1630.74</v>
      </c>
      <c r="I14" s="18">
        <f t="shared" si="0"/>
        <v>2119.962</v>
      </c>
    </row>
    <row r="15" spans="1:9">
      <c r="A15" s="46"/>
      <c r="B15" s="32">
        <v>9</v>
      </c>
      <c r="C15" s="14">
        <v>19</v>
      </c>
      <c r="D15" s="4" t="s">
        <v>37</v>
      </c>
      <c r="E15" s="15"/>
      <c r="F15" s="31"/>
      <c r="G15" s="16"/>
      <c r="H15" s="17">
        <v>7667.45</v>
      </c>
      <c r="I15" s="18">
        <f t="shared" si="0"/>
        <v>9967.6849999999995</v>
      </c>
    </row>
    <row r="16" spans="1:9">
      <c r="A16" s="46"/>
      <c r="B16" s="32">
        <v>10</v>
      </c>
      <c r="C16" s="14">
        <v>18</v>
      </c>
      <c r="D16" s="4" t="s">
        <v>44</v>
      </c>
      <c r="E16" s="15"/>
      <c r="F16" s="31"/>
      <c r="G16" s="16"/>
      <c r="H16" s="17">
        <v>2468.1999999999998</v>
      </c>
      <c r="I16" s="18">
        <f t="shared" si="0"/>
        <v>3208.66</v>
      </c>
    </row>
    <row r="17" spans="1:9">
      <c r="A17" s="46"/>
      <c r="B17" s="32">
        <v>11</v>
      </c>
      <c r="C17" s="14">
        <v>17</v>
      </c>
      <c r="D17" s="5" t="s">
        <v>42</v>
      </c>
      <c r="E17" s="24"/>
      <c r="F17" s="1"/>
      <c r="G17" s="15"/>
      <c r="H17" s="17">
        <v>8449.66</v>
      </c>
      <c r="I17" s="18">
        <f t="shared" si="0"/>
        <v>10984.558000000001</v>
      </c>
    </row>
    <row r="18" spans="1:9">
      <c r="A18" s="46"/>
      <c r="B18" s="32">
        <v>12</v>
      </c>
      <c r="C18" s="14" t="s">
        <v>45</v>
      </c>
      <c r="D18" s="4" t="s">
        <v>46</v>
      </c>
      <c r="E18" s="15"/>
      <c r="F18" s="1"/>
      <c r="G18" s="15"/>
      <c r="H18" s="17">
        <v>4288.97</v>
      </c>
      <c r="I18" s="18">
        <f t="shared" si="0"/>
        <v>5575.661000000001</v>
      </c>
    </row>
    <row r="19" spans="1:9">
      <c r="A19" s="46"/>
      <c r="B19" s="32">
        <v>13</v>
      </c>
      <c r="C19" s="14">
        <v>9</v>
      </c>
      <c r="D19" s="4" t="s">
        <v>37</v>
      </c>
      <c r="E19" s="24"/>
      <c r="F19" s="1"/>
      <c r="G19" s="15"/>
      <c r="H19" s="17">
        <v>1274.7</v>
      </c>
      <c r="I19" s="18">
        <f t="shared" si="0"/>
        <v>1657.1100000000001</v>
      </c>
    </row>
    <row r="20" spans="1:9">
      <c r="A20" s="46"/>
      <c r="B20" s="25"/>
      <c r="C20" s="14"/>
      <c r="D20" s="4"/>
      <c r="E20" s="24"/>
      <c r="F20" s="1"/>
      <c r="G20" s="15"/>
      <c r="H20" s="17"/>
      <c r="I20" s="18"/>
    </row>
    <row r="21" spans="1:9" ht="15">
      <c r="A21" s="46"/>
      <c r="B21" s="25"/>
      <c r="C21" s="14"/>
      <c r="D21" s="4"/>
      <c r="E21" s="42" t="s">
        <v>7</v>
      </c>
      <c r="F21" s="42"/>
      <c r="G21" s="42"/>
      <c r="H21" s="41">
        <f>SUM(H7:H20)</f>
        <v>48210.119999999995</v>
      </c>
      <c r="I21" s="18"/>
    </row>
    <row r="22" spans="1:9" ht="15">
      <c r="A22" s="46"/>
      <c r="B22" s="25"/>
      <c r="C22" s="14"/>
      <c r="D22" s="6"/>
      <c r="E22" s="42" t="s">
        <v>47</v>
      </c>
      <c r="F22" s="42"/>
      <c r="G22" s="42"/>
      <c r="H22" s="41">
        <f>H21*1.3</f>
        <v>62673.155999999995</v>
      </c>
      <c r="I22" s="18">
        <f>SUM(I7:I19)</f>
        <v>62673.155999999995</v>
      </c>
    </row>
    <row r="23" spans="1:9">
      <c r="A23" s="47"/>
      <c r="B23" s="48"/>
      <c r="D23" s="50"/>
      <c r="E23" s="49"/>
      <c r="G23" s="9"/>
      <c r="I23" s="13"/>
    </row>
    <row r="24" spans="1:9">
      <c r="A24" s="47"/>
      <c r="B24" s="48"/>
      <c r="E24" s="49"/>
      <c r="G24" s="9"/>
      <c r="I24" s="13"/>
    </row>
    <row r="25" spans="1:9">
      <c r="A25" s="47"/>
      <c r="B25" s="48"/>
      <c r="D25" s="50"/>
      <c r="E25" s="10"/>
      <c r="G25" s="9"/>
      <c r="I25" s="13"/>
    </row>
  </sheetData>
  <mergeCells count="6">
    <mergeCell ref="A1:I1"/>
    <mergeCell ref="C2:D2"/>
    <mergeCell ref="C3:D3"/>
    <mergeCell ref="C4:D4"/>
    <mergeCell ref="E21:G21"/>
    <mergeCell ref="E22:G22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6"/>
  <sheetViews>
    <sheetView tabSelected="1" workbookViewId="0">
      <selection activeCell="F9" sqref="F9:J9"/>
    </sheetView>
  </sheetViews>
  <sheetFormatPr defaultRowHeight="15"/>
  <cols>
    <col min="2" max="2" width="8.7109375" customWidth="1"/>
    <col min="3" max="3" width="37.28515625" customWidth="1"/>
    <col min="4" max="4" width="6.140625" customWidth="1"/>
    <col min="5" max="5" width="16.42578125" customWidth="1"/>
    <col min="6" max="6" width="18.7109375" style="29" customWidth="1"/>
    <col min="7" max="7" width="15.7109375" customWidth="1"/>
    <col min="8" max="8" width="15" customWidth="1"/>
    <col min="9" max="9" width="14.85546875" customWidth="1"/>
    <col min="10" max="10" width="14" customWidth="1"/>
    <col min="11" max="11" width="7.5703125" customWidth="1"/>
    <col min="12" max="12" width="10.5703125" bestFit="1" customWidth="1"/>
  </cols>
  <sheetData>
    <row r="1" spans="1:11" ht="18.75">
      <c r="A1" s="79"/>
      <c r="B1" s="35" t="s">
        <v>11</v>
      </c>
      <c r="C1" s="35"/>
      <c r="D1" s="35"/>
      <c r="E1" s="35"/>
      <c r="F1" s="35"/>
      <c r="G1" s="35"/>
      <c r="H1" s="35"/>
      <c r="I1" s="35"/>
      <c r="J1" s="89"/>
      <c r="K1" s="2"/>
    </row>
    <row r="2" spans="1:11" ht="15" customHeight="1">
      <c r="A2" s="83"/>
      <c r="B2" s="37" t="s">
        <v>12</v>
      </c>
      <c r="C2" s="36"/>
      <c r="D2" s="36"/>
      <c r="E2" s="36"/>
      <c r="F2" s="36"/>
      <c r="G2" s="36"/>
      <c r="H2" s="36"/>
      <c r="I2" s="36"/>
      <c r="J2" s="90"/>
      <c r="K2" s="2"/>
    </row>
    <row r="3" spans="1:11">
      <c r="A3" s="83"/>
      <c r="B3" s="37" t="s">
        <v>36</v>
      </c>
      <c r="C3" s="37"/>
      <c r="D3" s="37"/>
      <c r="E3" s="37"/>
      <c r="F3" s="37"/>
      <c r="G3" s="37"/>
      <c r="H3" s="37"/>
      <c r="I3" s="37"/>
      <c r="J3" s="44"/>
      <c r="K3" s="2"/>
    </row>
    <row r="4" spans="1:11">
      <c r="A4" s="85"/>
      <c r="B4" s="38" t="s">
        <v>13</v>
      </c>
      <c r="C4" s="38"/>
      <c r="D4" s="38"/>
      <c r="E4" s="38"/>
      <c r="F4" s="38"/>
      <c r="G4" s="38"/>
      <c r="H4" s="38"/>
      <c r="I4" s="38"/>
      <c r="J4" s="91"/>
      <c r="K4" s="2"/>
    </row>
    <row r="5" spans="1:11">
      <c r="A5" s="92"/>
      <c r="B5" s="52" t="s">
        <v>52</v>
      </c>
      <c r="C5" s="52"/>
      <c r="D5" s="52"/>
      <c r="E5" s="52"/>
      <c r="F5" s="52"/>
      <c r="G5" s="52"/>
      <c r="H5" s="52"/>
      <c r="I5" s="52"/>
      <c r="J5" s="52"/>
      <c r="K5" s="2"/>
    </row>
    <row r="6" spans="1:11">
      <c r="A6" s="93"/>
      <c r="B6" s="54" t="s">
        <v>14</v>
      </c>
      <c r="C6" s="52" t="s">
        <v>35</v>
      </c>
      <c r="D6" s="52"/>
      <c r="E6" s="52"/>
      <c r="F6" s="55" t="s">
        <v>15</v>
      </c>
      <c r="G6" s="56"/>
      <c r="H6" s="57"/>
      <c r="I6" s="51" t="s">
        <v>16</v>
      </c>
      <c r="J6" s="58">
        <v>41950</v>
      </c>
      <c r="K6" s="2"/>
    </row>
    <row r="7" spans="1:11">
      <c r="A7" s="93"/>
      <c r="B7" s="54" t="s">
        <v>0</v>
      </c>
      <c r="C7" s="52" t="s">
        <v>54</v>
      </c>
      <c r="D7" s="52"/>
      <c r="E7" s="52"/>
      <c r="F7" s="55" t="s">
        <v>17</v>
      </c>
      <c r="G7" s="59">
        <f>'RESUMO ORÇAMENTO'!H22</f>
        <v>62673.155999999995</v>
      </c>
      <c r="H7" s="59"/>
      <c r="I7" s="51"/>
      <c r="J7" s="51"/>
      <c r="K7" s="2"/>
    </row>
    <row r="8" spans="1:11">
      <c r="A8" s="94"/>
      <c r="B8" s="53"/>
      <c r="C8" s="53"/>
      <c r="D8" s="53"/>
      <c r="E8" s="53"/>
      <c r="F8" s="53"/>
      <c r="G8" s="53"/>
      <c r="H8" s="53"/>
      <c r="I8" s="53"/>
      <c r="J8" s="53"/>
      <c r="K8" s="2"/>
    </row>
    <row r="9" spans="1:11">
      <c r="A9" s="60" t="s">
        <v>18</v>
      </c>
      <c r="B9" s="52" t="s">
        <v>43</v>
      </c>
      <c r="C9" s="52" t="s">
        <v>34</v>
      </c>
      <c r="D9" s="61"/>
      <c r="E9" s="62" t="s">
        <v>19</v>
      </c>
      <c r="F9" s="63" t="s">
        <v>20</v>
      </c>
      <c r="G9" s="52"/>
      <c r="H9" s="52"/>
      <c r="I9" s="52"/>
      <c r="J9" s="52"/>
      <c r="K9" s="2"/>
    </row>
    <row r="10" spans="1:11">
      <c r="A10" s="60"/>
      <c r="B10" s="52"/>
      <c r="C10" s="53"/>
      <c r="D10" s="64" t="s">
        <v>21</v>
      </c>
      <c r="E10" s="62"/>
      <c r="F10" s="55" t="s">
        <v>22</v>
      </c>
      <c r="G10" s="51" t="s">
        <v>23</v>
      </c>
      <c r="H10" s="51" t="s">
        <v>24</v>
      </c>
      <c r="I10" s="51" t="s">
        <v>25</v>
      </c>
      <c r="J10" s="51" t="s">
        <v>51</v>
      </c>
      <c r="K10" s="2"/>
    </row>
    <row r="11" spans="1:11">
      <c r="A11" s="51">
        <v>1</v>
      </c>
      <c r="B11" s="65">
        <f>'RESUMO ORÇAMENTO'!C7</f>
        <v>1</v>
      </c>
      <c r="C11" s="66" t="str">
        <f>'RESUMO ORÇAMENTO'!D7</f>
        <v>SALA MESTRADO</v>
      </c>
      <c r="D11" s="67">
        <f>E11*100/$G$7</f>
        <v>2.6440506681999549</v>
      </c>
      <c r="E11" s="68">
        <f>'RESUMO ORÇAMENTO'!I7</f>
        <v>1657.1100000000001</v>
      </c>
      <c r="F11" s="55">
        <v>1</v>
      </c>
      <c r="G11" s="55"/>
      <c r="H11" s="69"/>
      <c r="I11" s="69"/>
      <c r="J11" s="70"/>
      <c r="K11" s="2"/>
    </row>
    <row r="12" spans="1:11">
      <c r="A12" s="51">
        <v>2</v>
      </c>
      <c r="B12" s="65">
        <f>'RESUMO ORÇAMENTO'!C8</f>
        <v>2</v>
      </c>
      <c r="C12" s="66" t="str">
        <f>'RESUMO ORÇAMENTO'!D8</f>
        <v>VIDEOCONFERÊNCIA</v>
      </c>
      <c r="D12" s="67">
        <f t="shared" ref="D12:D23" si="0">E12*100/$G$7</f>
        <v>2.3955758666437674</v>
      </c>
      <c r="E12" s="68">
        <f>'RESUMO ORÇAMENTO'!I8</f>
        <v>1501.3830000000003</v>
      </c>
      <c r="F12" s="55"/>
      <c r="G12" s="55">
        <v>0.5</v>
      </c>
      <c r="H12" s="69">
        <v>0.5</v>
      </c>
      <c r="I12" s="69"/>
      <c r="J12" s="70"/>
      <c r="K12" s="2"/>
    </row>
    <row r="13" spans="1:11">
      <c r="A13" s="51">
        <v>3</v>
      </c>
      <c r="B13" s="65">
        <f>'RESUMO ORÇAMENTO'!C9</f>
        <v>3</v>
      </c>
      <c r="C13" s="66" t="str">
        <f>'RESUMO ORÇAMENTO'!D9</f>
        <v>SALA PESQUISA REUNIAO</v>
      </c>
      <c r="D13" s="67">
        <f t="shared" si="0"/>
        <v>3.4796013782998259</v>
      </c>
      <c r="E13" s="68">
        <f>'RESUMO ORÇAMENTO'!I9</f>
        <v>2180.7759999999998</v>
      </c>
      <c r="F13" s="55"/>
      <c r="G13" s="55"/>
      <c r="H13" s="69">
        <v>1</v>
      </c>
      <c r="I13" s="69"/>
      <c r="J13" s="70"/>
      <c r="K13" s="2"/>
    </row>
    <row r="14" spans="1:11">
      <c r="A14" s="51">
        <v>4</v>
      </c>
      <c r="B14" s="65">
        <f>'RESUMO ORÇAMENTO'!C10</f>
        <v>4</v>
      </c>
      <c r="C14" s="66" t="str">
        <f>'RESUMO ORÇAMENTO'!D10</f>
        <v>SECRETARIA</v>
      </c>
      <c r="D14" s="67">
        <f t="shared" si="0"/>
        <v>2.7942680914297662</v>
      </c>
      <c r="E14" s="68">
        <f>'RESUMO ORÇAMENTO'!I10</f>
        <v>1751.2559999999999</v>
      </c>
      <c r="F14" s="55"/>
      <c r="G14" s="55"/>
      <c r="H14" s="69">
        <v>1</v>
      </c>
      <c r="I14" s="69"/>
      <c r="J14" s="70"/>
      <c r="K14" s="2"/>
    </row>
    <row r="15" spans="1:11">
      <c r="A15" s="51">
        <v>5</v>
      </c>
      <c r="B15" s="65">
        <f>'RESUMO ORÇAMENTO'!C11</f>
        <v>5</v>
      </c>
      <c r="C15" s="66" t="str">
        <f>'RESUMO ORÇAMENTO'!D11</f>
        <v>SALA GRADUAÇÃO E ACESSO A BIBLIOTECA</v>
      </c>
      <c r="D15" s="67">
        <f t="shared" si="0"/>
        <v>14.405689095982339</v>
      </c>
      <c r="E15" s="68">
        <f>'RESUMO ORÇAMENTO'!I11</f>
        <v>9028.5</v>
      </c>
      <c r="F15" s="55"/>
      <c r="G15" s="55"/>
      <c r="H15" s="69">
        <v>1</v>
      </c>
      <c r="I15" s="69"/>
      <c r="J15" s="70"/>
      <c r="K15" s="2"/>
    </row>
    <row r="16" spans="1:11">
      <c r="A16" s="51">
        <v>6</v>
      </c>
      <c r="B16" s="65">
        <f>'RESUMO ORÇAMENTO'!C12</f>
        <v>6</v>
      </c>
      <c r="C16" s="66" t="str">
        <f>'RESUMO ORÇAMENTO'!D12</f>
        <v>SALA GRADUAÇÃO</v>
      </c>
      <c r="D16" s="67">
        <f t="shared" si="0"/>
        <v>10.236813349562292</v>
      </c>
      <c r="E16" s="68">
        <f>'RESUMO ORÇAMENTO'!I12</f>
        <v>6415.7340000000004</v>
      </c>
      <c r="F16" s="55"/>
      <c r="G16" s="55"/>
      <c r="H16" s="69"/>
      <c r="I16" s="69">
        <v>1</v>
      </c>
      <c r="J16" s="70"/>
      <c r="K16" s="2"/>
    </row>
    <row r="17" spans="1:12">
      <c r="A17" s="51">
        <v>7</v>
      </c>
      <c r="B17" s="65">
        <f>'RESUMO ORÇAMENTO'!C13</f>
        <v>7</v>
      </c>
      <c r="C17" s="66" t="str">
        <f>'RESUMO ORÇAMENTO'!D13</f>
        <v>SALA GRADUAÇÃO</v>
      </c>
      <c r="D17" s="67">
        <f t="shared" si="0"/>
        <v>10.570332535990371</v>
      </c>
      <c r="E17" s="68">
        <f>'RESUMO ORÇAMENTO'!I13</f>
        <v>6624.7610000000004</v>
      </c>
      <c r="F17" s="55"/>
      <c r="G17" s="51"/>
      <c r="H17" s="55"/>
      <c r="I17" s="69">
        <v>1</v>
      </c>
      <c r="J17" s="70"/>
      <c r="K17" s="2"/>
    </row>
    <row r="18" spans="1:12">
      <c r="A18" s="51">
        <v>8</v>
      </c>
      <c r="B18" s="65">
        <f>'RESUMO ORÇAMENTO'!C14</f>
        <v>8</v>
      </c>
      <c r="C18" s="66" t="str">
        <f>'RESUMO ORÇAMENTO'!D14</f>
        <v>SALA GRADUAÇÃO</v>
      </c>
      <c r="D18" s="67">
        <f t="shared" si="0"/>
        <v>3.3825678094142893</v>
      </c>
      <c r="E18" s="68">
        <f>'RESUMO ORÇAMENTO'!I14</f>
        <v>2119.962</v>
      </c>
      <c r="F18" s="55"/>
      <c r="G18" s="55"/>
      <c r="H18" s="69"/>
      <c r="I18" s="69"/>
      <c r="J18" s="70">
        <v>1</v>
      </c>
      <c r="K18" s="2"/>
    </row>
    <row r="19" spans="1:12">
      <c r="A19" s="51">
        <v>9</v>
      </c>
      <c r="B19" s="65">
        <f>'RESUMO ORÇAMENTO'!C15</f>
        <v>19</v>
      </c>
      <c r="C19" s="66" t="str">
        <f>'RESUMO ORÇAMENTO'!D15</f>
        <v>SALA MESTRADO</v>
      </c>
      <c r="D19" s="67">
        <f t="shared" si="0"/>
        <v>15.904233385023726</v>
      </c>
      <c r="E19" s="68">
        <f>'RESUMO ORÇAMENTO'!I15</f>
        <v>9967.6849999999995</v>
      </c>
      <c r="F19" s="55">
        <v>1</v>
      </c>
      <c r="G19" s="55"/>
      <c r="H19" s="69"/>
      <c r="I19" s="69"/>
      <c r="J19" s="70"/>
      <c r="K19" s="2"/>
    </row>
    <row r="20" spans="1:12">
      <c r="A20" s="51">
        <v>10</v>
      </c>
      <c r="B20" s="65">
        <f>'RESUMO ORÇAMENTO'!C16</f>
        <v>18</v>
      </c>
      <c r="C20" s="66" t="str">
        <f>'RESUMO ORÇAMENTO'!D16</f>
        <v>DEPÓSITO</v>
      </c>
      <c r="D20" s="67">
        <f t="shared" si="0"/>
        <v>5.1196719692877766</v>
      </c>
      <c r="E20" s="68">
        <f>'RESUMO ORÇAMENTO'!I16</f>
        <v>3208.66</v>
      </c>
      <c r="F20" s="55"/>
      <c r="G20" s="55"/>
      <c r="H20" s="69"/>
      <c r="I20" s="69"/>
      <c r="J20" s="70">
        <v>1</v>
      </c>
      <c r="K20" s="2"/>
    </row>
    <row r="21" spans="1:12">
      <c r="A21" s="51">
        <v>11</v>
      </c>
      <c r="B21" s="65">
        <f>'RESUMO ORÇAMENTO'!C17</f>
        <v>17</v>
      </c>
      <c r="C21" s="66" t="str">
        <f>'RESUMO ORÇAMENTO'!D17</f>
        <v>SALA GRADUAÇÃO</v>
      </c>
      <c r="D21" s="67">
        <f t="shared" si="0"/>
        <v>17.526735050649119</v>
      </c>
      <c r="E21" s="68">
        <f>'RESUMO ORÇAMENTO'!I17</f>
        <v>10984.558000000001</v>
      </c>
      <c r="F21" s="55"/>
      <c r="G21" s="55">
        <v>1</v>
      </c>
      <c r="H21" s="69"/>
      <c r="I21" s="69"/>
      <c r="J21" s="70"/>
      <c r="K21" s="2"/>
      <c r="L21" s="27"/>
    </row>
    <row r="22" spans="1:12">
      <c r="A22" s="51">
        <v>12</v>
      </c>
      <c r="B22" s="65" t="str">
        <f>'RESUMO ORÇAMENTO'!C18</f>
        <v xml:space="preserve"> - </v>
      </c>
      <c r="C22" s="66" t="str">
        <f>'RESUMO ORÇAMENTO'!D18</f>
        <v>CIRCULAÇÃO</v>
      </c>
      <c r="D22" s="67">
        <f t="shared" si="0"/>
        <v>8.8964101313168289</v>
      </c>
      <c r="E22" s="68">
        <f>'RESUMO ORÇAMENTO'!I18</f>
        <v>5575.661000000001</v>
      </c>
      <c r="F22" s="55"/>
      <c r="G22" s="55"/>
      <c r="H22" s="69"/>
      <c r="I22" s="69"/>
      <c r="J22" s="70">
        <v>1</v>
      </c>
      <c r="K22" s="2"/>
    </row>
    <row r="23" spans="1:12">
      <c r="A23" s="51">
        <v>13</v>
      </c>
      <c r="B23" s="65">
        <f>'RESUMO ORÇAMENTO'!C19</f>
        <v>9</v>
      </c>
      <c r="C23" s="66" t="str">
        <f>'RESUMO ORÇAMENTO'!D19</f>
        <v>SALA MESTRADO</v>
      </c>
      <c r="D23" s="67">
        <f t="shared" si="0"/>
        <v>2.6440506681999549</v>
      </c>
      <c r="E23" s="68">
        <f>'RESUMO ORÇAMENTO'!I19</f>
        <v>1657.1100000000001</v>
      </c>
      <c r="F23" s="55">
        <v>1</v>
      </c>
      <c r="G23" s="55"/>
      <c r="H23" s="69"/>
      <c r="I23" s="69"/>
      <c r="J23" s="70"/>
      <c r="K23" s="2"/>
    </row>
    <row r="24" spans="1:12">
      <c r="A24" s="51"/>
      <c r="B24" s="51"/>
      <c r="C24" s="71"/>
      <c r="D24" s="71"/>
      <c r="E24" s="51"/>
      <c r="F24" s="55"/>
      <c r="G24" s="51"/>
      <c r="H24" s="51"/>
      <c r="I24" s="51"/>
      <c r="J24" s="70"/>
      <c r="K24" s="2"/>
    </row>
    <row r="25" spans="1:12">
      <c r="A25" s="51"/>
      <c r="B25" s="72"/>
      <c r="C25" s="73" t="s">
        <v>26</v>
      </c>
      <c r="D25" s="73"/>
      <c r="E25" s="74">
        <f>SUM(E11:E24)</f>
        <v>62673.155999999995</v>
      </c>
      <c r="F25" s="75">
        <f>SUMPRODUCT(E11:E23,F11:F23)</f>
        <v>13281.905000000001</v>
      </c>
      <c r="G25" s="75">
        <f>SUMPRODUCT(G11:G23,E11:E23)</f>
        <v>11735.249500000002</v>
      </c>
      <c r="H25" s="75">
        <f>SUMPRODUCT(H11:H23,E11:E23)</f>
        <v>13711.2235</v>
      </c>
      <c r="I25" s="75">
        <f>SUMPRODUCT(I11:I23,E11:E23)</f>
        <v>13040.495000000001</v>
      </c>
      <c r="J25" s="75">
        <f>SUMPRODUCT(J11:J23,E11:E23)</f>
        <v>10904.282999999999</v>
      </c>
      <c r="K25" s="2"/>
    </row>
    <row r="26" spans="1:12">
      <c r="A26" s="51"/>
      <c r="B26" s="51"/>
      <c r="C26" s="61" t="s">
        <v>27</v>
      </c>
      <c r="D26" s="61">
        <f>SUM(D11:D23)</f>
        <v>100.00000000000001</v>
      </c>
      <c r="E26" s="51"/>
      <c r="F26" s="55">
        <f>F25/E25</f>
        <v>0.21192334721423636</v>
      </c>
      <c r="G26" s="55">
        <f>G25/E25</f>
        <v>0.18724522983971004</v>
      </c>
      <c r="H26" s="69">
        <f>H25/E25</f>
        <v>0.21877346499033815</v>
      </c>
      <c r="I26" s="69">
        <f>I25/E25</f>
        <v>0.20807145885552664</v>
      </c>
      <c r="J26" s="69">
        <f>J25/E25</f>
        <v>0.17398649910018893</v>
      </c>
      <c r="K26" s="2"/>
    </row>
    <row r="27" spans="1:12">
      <c r="A27" s="51"/>
      <c r="B27" s="72"/>
      <c r="C27" s="73" t="s">
        <v>28</v>
      </c>
      <c r="D27" s="73"/>
      <c r="E27" s="74"/>
      <c r="F27" s="76">
        <f>F25</f>
        <v>13281.905000000001</v>
      </c>
      <c r="G27" s="77">
        <f>F27+G25</f>
        <v>25017.154500000004</v>
      </c>
      <c r="H27" s="77">
        <f>G27+H25</f>
        <v>38728.378000000004</v>
      </c>
      <c r="I27" s="77">
        <f>H27+I25</f>
        <v>51768.873000000007</v>
      </c>
      <c r="J27" s="77">
        <f>I27+J25</f>
        <v>62673.156000000003</v>
      </c>
      <c r="K27" s="28"/>
    </row>
    <row r="28" spans="1:12">
      <c r="A28" s="51"/>
      <c r="B28" s="51"/>
      <c r="C28" s="61" t="s">
        <v>29</v>
      </c>
      <c r="D28" s="61"/>
      <c r="E28" s="51"/>
      <c r="F28" s="55">
        <f>F26</f>
        <v>0.21192334721423636</v>
      </c>
      <c r="G28" s="78">
        <f>F28+G26</f>
        <v>0.39916857705394637</v>
      </c>
      <c r="H28" s="78">
        <f t="shared" ref="H28:J28" si="1">G28+H26</f>
        <v>0.61794204204428449</v>
      </c>
      <c r="I28" s="78">
        <f t="shared" si="1"/>
        <v>0.82601350089981107</v>
      </c>
      <c r="J28" s="78">
        <f t="shared" si="1"/>
        <v>1</v>
      </c>
      <c r="K28" s="2"/>
    </row>
    <row r="29" spans="1:12">
      <c r="A29" s="79"/>
      <c r="B29" s="80"/>
      <c r="C29" s="80"/>
      <c r="D29" s="80"/>
      <c r="E29" s="80"/>
      <c r="F29" s="81"/>
      <c r="G29" s="80"/>
      <c r="H29" s="80"/>
      <c r="I29" s="80"/>
      <c r="J29" s="82"/>
      <c r="K29" s="2"/>
    </row>
    <row r="30" spans="1:12">
      <c r="A30" s="83"/>
      <c r="B30" s="2"/>
      <c r="C30" s="2" t="s">
        <v>30</v>
      </c>
      <c r="D30" s="2"/>
      <c r="E30" s="2"/>
      <c r="F30" s="2"/>
      <c r="G30" s="2"/>
      <c r="H30" s="2"/>
      <c r="I30" s="2"/>
      <c r="J30" s="84"/>
      <c r="K30" s="2"/>
    </row>
    <row r="31" spans="1:12">
      <c r="A31" s="83"/>
      <c r="B31" s="2"/>
      <c r="C31" s="2"/>
      <c r="D31" s="2"/>
      <c r="E31" s="2"/>
      <c r="F31" s="2"/>
      <c r="G31" s="2"/>
      <c r="H31" s="2"/>
      <c r="I31" s="2"/>
      <c r="J31" s="84"/>
      <c r="K31" s="2"/>
    </row>
    <row r="32" spans="1:12">
      <c r="A32" s="83"/>
      <c r="B32" s="2"/>
      <c r="C32" s="30" t="s">
        <v>31</v>
      </c>
      <c r="D32" s="30"/>
      <c r="E32" s="2"/>
      <c r="F32" s="43"/>
      <c r="G32" s="2"/>
      <c r="H32" s="2"/>
      <c r="I32" s="2"/>
      <c r="J32" s="84"/>
      <c r="K32" s="2"/>
    </row>
    <row r="33" spans="1:11">
      <c r="A33" s="83"/>
      <c r="B33" s="2"/>
      <c r="C33" s="30" t="s">
        <v>32</v>
      </c>
      <c r="D33" s="30"/>
      <c r="E33" s="2"/>
      <c r="F33" s="43"/>
      <c r="G33" s="2"/>
      <c r="H33" s="2"/>
      <c r="I33" s="2"/>
      <c r="J33" s="84"/>
      <c r="K33" s="2"/>
    </row>
    <row r="34" spans="1:11">
      <c r="A34" s="83"/>
      <c r="B34" s="2"/>
      <c r="C34" s="30" t="s">
        <v>33</v>
      </c>
      <c r="D34" s="30"/>
      <c r="E34" s="2"/>
      <c r="F34" s="43"/>
      <c r="G34" s="2"/>
      <c r="H34" s="2"/>
      <c r="I34" s="2"/>
      <c r="J34" s="84"/>
      <c r="K34" s="2"/>
    </row>
    <row r="35" spans="1:11">
      <c r="A35" s="85"/>
      <c r="B35" s="86"/>
      <c r="C35" s="86"/>
      <c r="D35" s="86"/>
      <c r="E35" s="86"/>
      <c r="F35" s="87"/>
      <c r="G35" s="86"/>
      <c r="H35" s="86"/>
      <c r="I35" s="86"/>
      <c r="J35" s="88"/>
      <c r="K35" s="2"/>
    </row>
    <row r="36" spans="1:11">
      <c r="K36" s="2"/>
    </row>
  </sheetData>
  <mergeCells count="15">
    <mergeCell ref="B9:B10"/>
    <mergeCell ref="C7:E7"/>
    <mergeCell ref="G7:H7"/>
    <mergeCell ref="B8:J8"/>
    <mergeCell ref="A9:A10"/>
    <mergeCell ref="C9:C10"/>
    <mergeCell ref="E9:E10"/>
    <mergeCell ref="F9:J9"/>
    <mergeCell ref="C6:E6"/>
    <mergeCell ref="G6:H6"/>
    <mergeCell ref="B1:J1"/>
    <mergeCell ref="B2:J2"/>
    <mergeCell ref="B3:J3"/>
    <mergeCell ref="B4:J4"/>
    <mergeCell ref="B5:J5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RESUMO ORÇAMENTO</vt:lpstr>
      <vt:lpstr>CRONOGRAMA</vt:lpstr>
      <vt:lpstr>Plan3</vt:lpstr>
      <vt:lpstr>CRONOGRAMA!Area_de_impressao</vt:lpstr>
      <vt:lpstr>'RESUMO ORÇAMENTO'!Area_de_impressao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2014-11-07T17:16:12Z</cp:lastPrinted>
  <dcterms:created xsi:type="dcterms:W3CDTF">2014-11-04T17:59:48Z</dcterms:created>
  <dcterms:modified xsi:type="dcterms:W3CDTF">2014-11-07T17:17:50Z</dcterms:modified>
</cp:coreProperties>
</file>