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115" windowHeight="7995" activeTab="1"/>
  </bookViews>
  <sheets>
    <sheet name="ORÇAMENTO" sheetId="1" r:id="rId1"/>
    <sheet name="CRONOGRAMA" sheetId="2" r:id="rId2"/>
    <sheet name="Plan3" sheetId="3" r:id="rId3"/>
  </sheets>
  <definedNames>
    <definedName name="_xlnm.Print_Area" localSheetId="0">ORÇAMENTO!$A$1:$J$208</definedName>
  </definedNames>
  <calcPr calcId="125725"/>
</workbook>
</file>

<file path=xl/calcChain.xml><?xml version="1.0" encoding="utf-8"?>
<calcChain xmlns="http://schemas.openxmlformats.org/spreadsheetml/2006/main">
  <c r="I197" i="1"/>
  <c r="H79" l="1"/>
  <c r="I79" s="1"/>
  <c r="I198"/>
  <c r="J206" s="1"/>
  <c r="D16" i="2" s="1"/>
  <c r="I166" i="1"/>
  <c r="I7"/>
  <c r="I8"/>
  <c r="I9"/>
  <c r="I15"/>
  <c r="I16"/>
  <c r="I48"/>
  <c r="I50"/>
  <c r="I56"/>
  <c r="I57"/>
  <c r="I86"/>
  <c r="I88"/>
  <c r="I94"/>
  <c r="I95"/>
  <c r="I124"/>
  <c r="I126"/>
  <c r="I127"/>
  <c r="I133"/>
  <c r="I134"/>
  <c r="H161"/>
  <c r="I161" s="1"/>
  <c r="H160"/>
  <c r="I160" s="1"/>
  <c r="H159"/>
  <c r="I159" s="1"/>
  <c r="H158"/>
  <c r="I158" s="1"/>
  <c r="H157"/>
  <c r="I157" s="1"/>
  <c r="H156"/>
  <c r="H155"/>
  <c r="I155" s="1"/>
  <c r="H154"/>
  <c r="I154" s="1"/>
  <c r="H153"/>
  <c r="I153" s="1"/>
  <c r="H152"/>
  <c r="I152" s="1"/>
  <c r="H151"/>
  <c r="I151" s="1"/>
  <c r="H150"/>
  <c r="I150" s="1"/>
  <c r="H149"/>
  <c r="I149" s="1"/>
  <c r="H148"/>
  <c r="I148" s="1"/>
  <c r="H147"/>
  <c r="I147" s="1"/>
  <c r="H146"/>
  <c r="I146" s="1"/>
  <c r="H145"/>
  <c r="I145" s="1"/>
  <c r="H144"/>
  <c r="I144" s="1"/>
  <c r="H143"/>
  <c r="I143" s="1"/>
  <c r="H142"/>
  <c r="I142" s="1"/>
  <c r="H141"/>
  <c r="I141" s="1"/>
  <c r="H140"/>
  <c r="I140" s="1"/>
  <c r="H139"/>
  <c r="I139" s="1"/>
  <c r="H138"/>
  <c r="I138" s="1"/>
  <c r="H137"/>
  <c r="I137" s="1"/>
  <c r="H136"/>
  <c r="I136" s="1"/>
  <c r="H135"/>
  <c r="I135" s="1"/>
  <c r="H132"/>
  <c r="I132" s="1"/>
  <c r="H131"/>
  <c r="I131" s="1"/>
  <c r="H130"/>
  <c r="I130" s="1"/>
  <c r="H129"/>
  <c r="I129" s="1"/>
  <c r="H128"/>
  <c r="I128" s="1"/>
  <c r="H122"/>
  <c r="I122" s="1"/>
  <c r="H121"/>
  <c r="I121" s="1"/>
  <c r="H120"/>
  <c r="I120" s="1"/>
  <c r="H119"/>
  <c r="I119" s="1"/>
  <c r="H118"/>
  <c r="I118" s="1"/>
  <c r="H117"/>
  <c r="I117" s="1"/>
  <c r="H116"/>
  <c r="I116" s="1"/>
  <c r="H115"/>
  <c r="I115" s="1"/>
  <c r="H114"/>
  <c r="I114" s="1"/>
  <c r="H113"/>
  <c r="I113" s="1"/>
  <c r="H112"/>
  <c r="I112" s="1"/>
  <c r="H111"/>
  <c r="I111" s="1"/>
  <c r="H110"/>
  <c r="I110" s="1"/>
  <c r="H109"/>
  <c r="I109" s="1"/>
  <c r="H108"/>
  <c r="I108" s="1"/>
  <c r="H107"/>
  <c r="I107" s="1"/>
  <c r="H106"/>
  <c r="I106" s="1"/>
  <c r="H105"/>
  <c r="I105" s="1"/>
  <c r="H104"/>
  <c r="I104" s="1"/>
  <c r="H103"/>
  <c r="I103" s="1"/>
  <c r="H102"/>
  <c r="I102" s="1"/>
  <c r="H101"/>
  <c r="I101" s="1"/>
  <c r="H100"/>
  <c r="I100" s="1"/>
  <c r="H99"/>
  <c r="I99" s="1"/>
  <c r="H98"/>
  <c r="I98" s="1"/>
  <c r="H97"/>
  <c r="I97" s="1"/>
  <c r="H96"/>
  <c r="I96" s="1"/>
  <c r="H93"/>
  <c r="I93" s="1"/>
  <c r="H92"/>
  <c r="I92" s="1"/>
  <c r="H91"/>
  <c r="I91" s="1"/>
  <c r="H90"/>
  <c r="I90" s="1"/>
  <c r="H89"/>
  <c r="I89" s="1"/>
  <c r="H84"/>
  <c r="I84" s="1"/>
  <c r="H83"/>
  <c r="I83" s="1"/>
  <c r="H82"/>
  <c r="I82" s="1"/>
  <c r="H81"/>
  <c r="I81" s="1"/>
  <c r="H80"/>
  <c r="I80" s="1"/>
  <c r="H78"/>
  <c r="I78" s="1"/>
  <c r="H77"/>
  <c r="I77" s="1"/>
  <c r="H76"/>
  <c r="I76" s="1"/>
  <c r="H75"/>
  <c r="I75" s="1"/>
  <c r="H74"/>
  <c r="I74" s="1"/>
  <c r="H73"/>
  <c r="I73" s="1"/>
  <c r="H72"/>
  <c r="I72" s="1"/>
  <c r="H71"/>
  <c r="I71" s="1"/>
  <c r="H70"/>
  <c r="I70" s="1"/>
  <c r="H69"/>
  <c r="I69" s="1"/>
  <c r="H68"/>
  <c r="I68" s="1"/>
  <c r="H67"/>
  <c r="I67" s="1"/>
  <c r="H66"/>
  <c r="I66" s="1"/>
  <c r="H65"/>
  <c r="I65" s="1"/>
  <c r="H64"/>
  <c r="I64" s="1"/>
  <c r="H63"/>
  <c r="I63" s="1"/>
  <c r="H62"/>
  <c r="I62" s="1"/>
  <c r="H61"/>
  <c r="I61" s="1"/>
  <c r="H60"/>
  <c r="I60" s="1"/>
  <c r="H59"/>
  <c r="I59" s="1"/>
  <c r="H58"/>
  <c r="I58" s="1"/>
  <c r="H21"/>
  <c r="I21" s="1"/>
  <c r="H22"/>
  <c r="I22" s="1"/>
  <c r="H55"/>
  <c r="I55" s="1"/>
  <c r="H54"/>
  <c r="I54" s="1"/>
  <c r="H53"/>
  <c r="I53" s="1"/>
  <c r="H52"/>
  <c r="I52" s="1"/>
  <c r="H51"/>
  <c r="I51" s="1"/>
  <c r="H189"/>
  <c r="I189" s="1"/>
  <c r="H188"/>
  <c r="I188" s="1"/>
  <c r="H187"/>
  <c r="I187" s="1"/>
  <c r="H186"/>
  <c r="I186" s="1"/>
  <c r="H185"/>
  <c r="I185" s="1"/>
  <c r="H184"/>
  <c r="I184" s="1"/>
  <c r="H182"/>
  <c r="I182" s="1"/>
  <c r="H181"/>
  <c r="I181" s="1"/>
  <c r="H180"/>
  <c r="I180" s="1"/>
  <c r="H179"/>
  <c r="I179" s="1"/>
  <c r="H178"/>
  <c r="I178" s="1"/>
  <c r="H177"/>
  <c r="I177" s="1"/>
  <c r="H176"/>
  <c r="I176" s="1"/>
  <c r="H175"/>
  <c r="I175" s="1"/>
  <c r="H174"/>
  <c r="I174" s="1"/>
  <c r="H173"/>
  <c r="I173" s="1"/>
  <c r="H172"/>
  <c r="I172" s="1"/>
  <c r="H171"/>
  <c r="I171" s="1"/>
  <c r="H170"/>
  <c r="I170" s="1"/>
  <c r="H169"/>
  <c r="I169" s="1"/>
  <c r="H199"/>
  <c r="I199" s="1"/>
  <c r="H183"/>
  <c r="I183" s="1"/>
  <c r="H17"/>
  <c r="I17" s="1"/>
  <c r="H195"/>
  <c r="I195" s="1"/>
  <c r="H196"/>
  <c r="H200"/>
  <c r="I200" s="1"/>
  <c r="H201"/>
  <c r="I201" s="1"/>
  <c r="H202"/>
  <c r="I202" s="1"/>
  <c r="H203"/>
  <c r="I203" s="1"/>
  <c r="H204"/>
  <c r="I204" s="1"/>
  <c r="H205"/>
  <c r="I205" s="1"/>
  <c r="H167"/>
  <c r="I167" s="1"/>
  <c r="J190" s="1"/>
  <c r="D15" i="2" s="1"/>
  <c r="H168" i="1"/>
  <c r="I168" s="1"/>
  <c r="H194"/>
  <c r="I194" s="1"/>
  <c r="H13"/>
  <c r="I13" s="1"/>
  <c r="H12"/>
  <c r="I12" s="1"/>
  <c r="H11"/>
  <c r="I11" s="1"/>
  <c r="H46"/>
  <c r="I46" s="1"/>
  <c r="H45"/>
  <c r="I45" s="1"/>
  <c r="H44"/>
  <c r="I44" s="1"/>
  <c r="H43"/>
  <c r="I43" s="1"/>
  <c r="H42"/>
  <c r="I42" s="1"/>
  <c r="H41"/>
  <c r="I41" s="1"/>
  <c r="H40"/>
  <c r="I40" s="1"/>
  <c r="H39"/>
  <c r="I39" s="1"/>
  <c r="H38"/>
  <c r="I38" s="1"/>
  <c r="H35"/>
  <c r="I35" s="1"/>
  <c r="H36"/>
  <c r="I36" s="1"/>
  <c r="H37"/>
  <c r="I37" s="1"/>
  <c r="H34"/>
  <c r="I34" s="1"/>
  <c r="H33"/>
  <c r="I33" s="1"/>
  <c r="H32"/>
  <c r="I32" s="1"/>
  <c r="H30"/>
  <c r="I30" s="1"/>
  <c r="H31"/>
  <c r="I31" s="1"/>
  <c r="H29"/>
  <c r="I29" s="1"/>
  <c r="H28"/>
  <c r="I28" s="1"/>
  <c r="H27"/>
  <c r="I27" s="1"/>
  <c r="H26"/>
  <c r="I26" s="1"/>
  <c r="H25"/>
  <c r="I25" s="1"/>
  <c r="H24"/>
  <c r="I24" s="1"/>
  <c r="H23"/>
  <c r="I23" s="1"/>
  <c r="H20"/>
  <c r="I20" s="1"/>
  <c r="H19"/>
  <c r="I19" s="1"/>
  <c r="H18"/>
  <c r="I18" s="1"/>
  <c r="H14"/>
  <c r="I14" s="1"/>
  <c r="E10"/>
  <c r="H10" s="1"/>
  <c r="I10" s="1"/>
  <c r="J123" l="1"/>
  <c r="D13" i="2" s="1"/>
  <c r="J85" i="1"/>
  <c r="D12" i="2" s="1"/>
  <c r="J47" i="1"/>
  <c r="D11" i="2" s="1"/>
  <c r="I156" i="1"/>
  <c r="G20" i="2" l="1"/>
  <c r="J208" i="1"/>
  <c r="F7" i="2" s="1"/>
  <c r="J162" i="1"/>
  <c r="D14" i="2" s="1"/>
  <c r="F20" l="1"/>
  <c r="F21" s="1"/>
  <c r="E20"/>
  <c r="D20"/>
  <c r="G21" s="1"/>
  <c r="H20"/>
  <c r="H21" s="1"/>
  <c r="C14"/>
  <c r="C15"/>
  <c r="C13"/>
  <c r="C12"/>
  <c r="C11"/>
  <c r="C16"/>
  <c r="E21" l="1"/>
  <c r="E23" s="1"/>
  <c r="F23" s="1"/>
  <c r="G23" s="1"/>
  <c r="H23" s="1"/>
  <c r="E22"/>
  <c r="F22" s="1"/>
  <c r="G22" s="1"/>
  <c r="H22" s="1"/>
  <c r="C21"/>
</calcChain>
</file>

<file path=xl/sharedStrings.xml><?xml version="1.0" encoding="utf-8"?>
<sst xmlns="http://schemas.openxmlformats.org/spreadsheetml/2006/main" count="610" uniqueCount="308">
  <si>
    <t>PROJETO</t>
  </si>
  <si>
    <t>LOCAL</t>
  </si>
  <si>
    <t>PROJ-6</t>
  </si>
  <si>
    <t>PISCINA</t>
  </si>
  <si>
    <t>SERVIÇO</t>
  </si>
  <si>
    <t>ÍTEM</t>
  </si>
  <si>
    <t>6.1</t>
  </si>
  <si>
    <t>QDE</t>
  </si>
  <si>
    <t>UNID</t>
  </si>
  <si>
    <t>m²</t>
  </si>
  <si>
    <t>6.2</t>
  </si>
  <si>
    <t>JG</t>
  </si>
  <si>
    <t>6.3</t>
  </si>
  <si>
    <t>PISO EM GRANILITE</t>
  </si>
  <si>
    <t>6.4</t>
  </si>
  <si>
    <t>6.5</t>
  </si>
  <si>
    <t>6.6</t>
  </si>
  <si>
    <t>6.7</t>
  </si>
  <si>
    <t>VASO SANIT C/ CAIXA ACOPLADA COR BRANCO</t>
  </si>
  <si>
    <t>LAVAT. LOUÇA BRANCA C/ TORNEIRA CROMADA</t>
  </si>
  <si>
    <t>6.8</t>
  </si>
  <si>
    <t>PINTURA LÁTEX NO TETO E PAREDE REBOCADA</t>
  </si>
  <si>
    <t>PROJ-5</t>
  </si>
  <si>
    <t>GARAGEM</t>
  </si>
  <si>
    <t>DEMOLIÇÕES e RETIRADAS - SEM REAPROVEITAMENTO</t>
  </si>
  <si>
    <t xml:space="preserve">RETIRADA DE AZULEJO </t>
  </si>
  <si>
    <t>RETIRADA DO PISO CERÂMICO</t>
  </si>
  <si>
    <t>RETIRADA DE LOUÇAS SANITÁRIAS</t>
  </si>
  <si>
    <t>ABERTURA EM ALVENARIA P/ JANELAS e PORTAS</t>
  </si>
  <si>
    <t>CHAPISCO, EMBOÇO, REBOCO em parede interna</t>
  </si>
  <si>
    <t>FÔRRO BRANCO  EM PVC</t>
  </si>
  <si>
    <t>INSTALAÇÃO ELÉTRICA</t>
  </si>
  <si>
    <t>VASO SANITÁRIO BRANCO COM CAIXA ACOPLADA</t>
  </si>
  <si>
    <t>CHUVEIRO ELÉTRICO 127v SIMPLES</t>
  </si>
  <si>
    <t>LAVATORIO LOUCA BRANCA C/ COLUNA MEDINDO 45 X 55CM OU EQUIV- PADRAO MEDIO C/  TORNEIRA CROMADA LONGA 1/2" OU 3/4" REF 1158 P/ LAVAT. - PADRAO MEDIO</t>
  </si>
  <si>
    <t xml:space="preserve">JANELA CANTONEIRA DE FERRO 5/8" X 1/8" BASCULANTE P/ VIDRO 80X60 CM C/ VIDRO FANTASIA 4mm </t>
  </si>
  <si>
    <t>BATENTE, GUARNIÇÕES, PORTA MADEIRA COMPENSADA LISA PARA CERA OU VERNIZ 60 X 210 X3,5CM, C/ FECHADURA SIMPLES CROMADA</t>
  </si>
  <si>
    <t>BATENTE, GUARNIÇÕES, PORTA MADEIRA COMPENSADA LISA PARA CERA OU VERNIZ 80 X 210 X3,5CM, C/ FECHADURA SIMPLES CROMADA</t>
  </si>
  <si>
    <t>PINTURA (LÁTEX BRANCO 2 DEMÃOS)EM PAREDE INTERNA  E ESQUADRIAS (ESMATE, 2 DEMÃOS) (INTERNA E EXTERNA)</t>
  </si>
  <si>
    <t>VIDRO COMUM 4mm</t>
  </si>
  <si>
    <t>JANELA CANTONEIRA DE FERRO 5/8" X 1/8" BASCULANTE 2 FLS P/ VIDRO 120 X100CM C/ VIDRO INCOLOR 4mm COMUM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</si>
  <si>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</si>
  <si>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</si>
  <si>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</si>
  <si>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</si>
  <si>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</si>
  <si>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</si>
  <si>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</si>
  <si>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</si>
  <si>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</si>
  <si>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</si>
  <si>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</si>
  <si>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</si>
  <si>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</si>
  <si>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</si>
  <si>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</si>
  <si>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</si>
  <si>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</si>
  <si>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5.19</t>
  </si>
  <si>
    <t>PROJ 1</t>
  </si>
  <si>
    <t>ENFERMAGEM, AGRONOMIA, PROD. VEGETAL E VETERINÁRIA</t>
  </si>
  <si>
    <t>LOCAIS</t>
  </si>
  <si>
    <t>OBS 1 :REFEREM-SE AOS WC MASC.e WC FEM - WC DOS ALUNOS                                                        OBS 2: OS WCs SÃO  PADRONIZADOS (8 X)                                                                                              OBS 3: NOS QUANTITATIVOS, ESTÃO CONSIDERADOS PARA O TOTAL DE 8 (oito) WCs.</t>
  </si>
  <si>
    <t>1.1</t>
  </si>
  <si>
    <t>DEMOLIÇÃO DE PAREDES DIVIÓRIAS</t>
  </si>
  <si>
    <t>RETIRADA DE PEÇAS SANITÁRIAS</t>
  </si>
  <si>
    <t>1.2</t>
  </si>
  <si>
    <t>1.3</t>
  </si>
  <si>
    <t>1.4</t>
  </si>
  <si>
    <t>CONSTRUÇÕES, INSTALAÇÕES de PEÇAS NOVAS</t>
  </si>
  <si>
    <t>pç</t>
  </si>
  <si>
    <t>gb</t>
  </si>
  <si>
    <t>cj</t>
  </si>
  <si>
    <t xml:space="preserve">BARRILETE, TUBOS 50mm </t>
  </si>
  <si>
    <t>m</t>
  </si>
  <si>
    <t>TUBULAÇÃO DE ESGOTO  INCLUSIVE CONEXÕES, PVC 100mm</t>
  </si>
  <si>
    <t>TUBULAÇÃO DE ESGOTO  INCLUSIVE CONEXÕES  PVC 50mm / 40mm</t>
  </si>
  <si>
    <t>RALO SIFONADO REFORÇADO 150X50</t>
  </si>
  <si>
    <t>LIGAÇÃO DO ESGOTO, PVC 100mm</t>
  </si>
  <si>
    <t>CHAPISCO E EMBOÇO GROSSO PARA REGULARIZAÇÃO DA PAREDE</t>
  </si>
  <si>
    <t>AZULEJO BRANCO, 40x40, 1ª qualidade, JUNTA 1mm, altura até 1,60m;     COR DO REJUNTE: BRANCO</t>
  </si>
  <si>
    <t>CONCRETO MAGRO DE REGULARIZAÇÃO DO CONTRAPISO</t>
  </si>
  <si>
    <t>ACABAMENTO DO PISO EM GRANILITE, COM RODAPÉ DE 10cm</t>
  </si>
  <si>
    <t>DIVISÓRIAS DOS BOXES, EM PLACAS DE GRANILITE, NA COR MAIS CLARA POSSÍVEL, ESPESSURA 3cm, POLIDO, COM ABERTURA INFERIOR DE   20 cm DE ALTURA, COM ALTURA FINAL DA PLACA DE 2,20m</t>
  </si>
  <si>
    <t>VASO SANITARIO SIFONADO LOUÇA BRANCA ,ASSEENTO PLÁSTICO BRANCO, PADRÃO POPULAR, COM CONJUNTO PARA FIXAÇÃO PARA VASO, COM PARAFUSO, ARRUELA E BUCHA</t>
  </si>
  <si>
    <t>BANCADA DE GRANITO AMÊNDOA POLIDO PARA LAVATÓRIO 0,50 X 100 M , CUBA OVAL,  TORNEIRA CROMADA,LIGAÇÃO 25mm EM HASTE FLEXÍVEL CROMADO, FIXAÇÃO EM PAREDE</t>
  </si>
  <si>
    <t>BARRA DE APOIO, METÁLICO, CROMADO, 60cm, FIXADO NA PAREDE</t>
  </si>
  <si>
    <t>BARRA DE APOIO, METÁLICO, CROMADO, 30cm, FIXADO NA PARTE INTERNA DA PORTA DE 80x200, DO BOX</t>
  </si>
  <si>
    <t>LUMINARIA TIPO CALHA, DE SOBREPOR, COM REATOR DE PARTIDA RAPIDA E LAMPADA FLUORESCENTE 2x40 W, COMPLETA, INCLUSIVE INTERRUPROR</t>
  </si>
  <si>
    <t>PAPELEIRA P/ PAPELE HIGIÊNICO EM ROLO COM FIXAÇÃO NA PAREDE</t>
  </si>
  <si>
    <t>PAPELEIRA DE PAPEL TOALHA BOBINA SIMPLES</t>
  </si>
  <si>
    <t>ESPELHO, 50x100CM, EM MOLDURA DE ALUMÍNIO</t>
  </si>
  <si>
    <t xml:space="preserve"> RETIRADA DA PORTA, BATENTE</t>
  </si>
  <si>
    <t>IMPERMEABILIZAÇÃO DE LAJE</t>
  </si>
  <si>
    <t>PINTURA LATEX, COR BRANCO, DUAS DEMÃOS, TETO E PAREDE; PORTA e BATENTE DE MADEIRA, EM ESMALTE, COR CINZA CLARO</t>
  </si>
  <si>
    <t>RESERVATÓRIO PVC, 500 l sobre a laje do WC</t>
  </si>
  <si>
    <t>ALIMENTAÇÃO de água, TORNEIRA DE BÓIA, DRENOS do RESERVATÓRIO</t>
  </si>
  <si>
    <t>TUBOS PVC MARROM, Água Fria, 50 mm embutida na parede</t>
  </si>
  <si>
    <t>TUBOS PVC MARROM, Água Fria, 25 mm embutida na parede</t>
  </si>
  <si>
    <t>REGISTRO DE GAVETA BRUTO, 50mm, instalado no barrilete</t>
  </si>
  <si>
    <t>AREGISTRO DE GAVETA CROMADA, COM CANOPLA, 25mm, embutida na parede</t>
  </si>
  <si>
    <t>VÁLVULA DE DESCARGA 1.1/2, tipo HIDRA</t>
  </si>
  <si>
    <t>INSTALAÇÃO HIDRÁULICA (TUBOS E REGISTROS)</t>
  </si>
  <si>
    <t>INSTALAÇÃO DE ESGOTO (TUBOS E RALOS)</t>
  </si>
  <si>
    <t>REGULARIZAÇÃO DE PISO E PAREDES</t>
  </si>
  <si>
    <t>LUMINARIA TIPO CALHA, DE SOBREPOR, COM REATOR DE PARTIDA RAPIDA E LAMPADA  FLUORESCENTE 2X40W, COMPLETA INCLUSIVE INTERRUPTOR</t>
  </si>
  <si>
    <t>ALVENARIA DE ELEVAÇÃO, PAREDE E=15cm (1/1vez), com tijolo 6 f., CHAPISCO, EMBOÇO,  altura até 2,80m</t>
  </si>
  <si>
    <t>BANCA C/ CUBA - MÁRMORE SINTÉTICO C/ CUBA INTEGRADA - 120 X 60CM P/ PIA COZINHA,  C/ TORNEIRA CROMADA LONGA 1/2" OU 3/4" REF 1158 P/ PIA COZ - PADRAO POPULAR</t>
  </si>
  <si>
    <t>LUMINARIA TIPO CALHA, DE SOBREPOR, COM REATOR DE PARTIDA RAPIDA E LAMPADA  FLUORESCENTE 2X40W, COMPLETA, INCLUSIVE INTERRUPTOR</t>
  </si>
  <si>
    <t>PORTA DE MADEIRA COMPENSADA LISA PARA PINTURA, INCLUSIVE BATENTE, GUARNIÇÕES, 80X210X3,5CM, INCLUSO ADUELA 2A, DOBRADIÇAS E FECHADURA CROMADA</t>
  </si>
  <si>
    <t>PROJ 2</t>
  </si>
  <si>
    <t>BIBLIOTECA</t>
  </si>
  <si>
    <t>DEMOLIÇÃO DE PAREDE DE ALVENARIA</t>
  </si>
  <si>
    <t>REGISTRO DE GAVETA CROMADA, COM CANOPLA, 25mm, embutida na parede</t>
  </si>
  <si>
    <t>REGISTRO DE GAVETA CROMADA, 1.1/2</t>
  </si>
  <si>
    <t>LAVATÓRIO LOUÇA BRANCA COM COLUNA, 45 X 55CM OU EQUIVALENTE, PADRÃO MÉDIO - COM TORNEIRA CROMADA PADRÃO MÉDIO</t>
  </si>
  <si>
    <t xml:space="preserve">PORTA DE ABRIR EM ALUMINIO TIPO VENEZIANA, 80 x180, COM GUARNIÇÃO </t>
  </si>
  <si>
    <t xml:space="preserve">PORTA DE ABRIR EM ALUMINIO TIPO VENEZIANA, 60 x180, COM GUARNIÇÃO </t>
  </si>
  <si>
    <t>LUMINARIA TIPO CALHA, DE SOBREPOR, COM REATOR DE PARTIDA RAPIDA E LAMPADA FLUORESCENTE 2x40 W, COMPLETA, INCLUSIVE INTERRUPTOR</t>
  </si>
  <si>
    <t>FIAÇÃO ELÉTRICA</t>
  </si>
  <si>
    <t xml:space="preserve">TUBOS PVC MARROM, Água Fria , INCLUSIVE CONEXÕES, 50 mm </t>
  </si>
  <si>
    <t xml:space="preserve">TUBOS PVC MARROM, Água Fria, INCLUSIVE CONESÕES, 25 mm </t>
  </si>
  <si>
    <t>PROJ 3</t>
  </si>
  <si>
    <t>DOMÊNICO</t>
  </si>
  <si>
    <t>PINTURA LATEX, COR BRANCO, DUAS DEMÃOS, TETO E PAREDE; PORTA e BATENTE DE MADEIRA, ESQUADRIA METÁLICA, EM ESMALTE, COR CINZA CLARO</t>
  </si>
  <si>
    <t>PROJ 4</t>
  </si>
  <si>
    <t>C. BIOLOGICAS</t>
  </si>
  <si>
    <t>LAVATÓRIO BANCADA, GRANITO PRETO,COM DUAS CUBAS , FIXADA NA PAREDE, COM TORNEIRAS CROMADA PADRÃO MÉDIO</t>
  </si>
  <si>
    <t>R$/UN.</t>
  </si>
  <si>
    <t>R$ PARCIAL S/ BDI</t>
  </si>
  <si>
    <t>R$ PARCIAL C/ BDI</t>
  </si>
  <si>
    <t>TOTAL DO PROJETO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</si>
  <si>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</si>
  <si>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</si>
  <si>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</si>
  <si>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</si>
  <si>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</si>
  <si>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</si>
  <si>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</si>
  <si>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</si>
  <si>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</si>
  <si>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</si>
  <si>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</si>
  <si>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</si>
  <si>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</si>
  <si>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</si>
  <si>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</si>
  <si>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</si>
  <si>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</si>
  <si>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</si>
  <si>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</si>
  <si>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</si>
  <si>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</si>
  <si>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</si>
  <si>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</si>
  <si>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</si>
  <si>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</si>
  <si>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</si>
  <si>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</si>
  <si>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</si>
  <si>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</si>
  <si>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</si>
  <si>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</si>
  <si>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TOTAL DO PROJ 1</t>
  </si>
  <si>
    <t>2.1</t>
  </si>
  <si>
    <t>2.2</t>
  </si>
  <si>
    <t>2.3</t>
  </si>
  <si>
    <t>2.4</t>
  </si>
  <si>
    <t>2.5</t>
  </si>
  <si>
    <t>RETIRADA DA PORTA, BATENTE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</si>
  <si>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</si>
  <si>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</si>
  <si>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</si>
  <si>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</si>
  <si>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</si>
  <si>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</si>
  <si>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</si>
  <si>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</si>
  <si>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</si>
  <si>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</si>
  <si>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</si>
  <si>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</si>
  <si>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</si>
  <si>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</si>
  <si>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</si>
  <si>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</si>
  <si>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</si>
  <si>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</si>
  <si>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</si>
  <si>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</si>
  <si>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</si>
  <si>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</si>
  <si>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</si>
  <si>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</si>
  <si>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</si>
  <si>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</si>
  <si>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</si>
  <si>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TOTAL DO PROJ 2</t>
  </si>
  <si>
    <t>TOTAL DO PROJ 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</si>
  <si>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</si>
  <si>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</si>
  <si>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</si>
  <si>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</si>
  <si>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</si>
  <si>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</si>
  <si>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</si>
  <si>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</si>
  <si>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</si>
  <si>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</si>
  <si>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</si>
  <si>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</si>
  <si>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</si>
  <si>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</si>
  <si>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</si>
  <si>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</si>
  <si>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</si>
  <si>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</si>
  <si>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</si>
  <si>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</si>
  <si>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</si>
  <si>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</si>
  <si>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</si>
  <si>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</si>
  <si>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</si>
  <si>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</si>
  <si>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</si>
  <si>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</si>
  <si>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</si>
  <si>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</si>
  <si>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</si>
  <si>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</si>
  <si>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</si>
  <si>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</si>
  <si>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</si>
  <si>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</si>
  <si>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</si>
  <si>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</si>
  <si>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</si>
  <si>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</si>
  <si>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</si>
  <si>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</si>
  <si>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</si>
  <si>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</si>
  <si>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</si>
  <si>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</si>
  <si>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</si>
  <si>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</si>
  <si>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</si>
  <si>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</si>
  <si>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</si>
  <si>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</si>
  <si>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</si>
  <si>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</si>
  <si>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</si>
  <si>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</si>
  <si>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</si>
  <si>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</si>
  <si>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</si>
  <si>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</si>
  <si>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</si>
  <si>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</si>
  <si>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</si>
  <si>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</si>
  <si>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TOTAL DO PROJ 4</t>
  </si>
  <si>
    <t>TOTAL DO PROJ 5</t>
  </si>
  <si>
    <t>TOTAL DO PROJ 6</t>
  </si>
  <si>
    <t>TOTAL GERAL</t>
  </si>
  <si>
    <t>PLANILHA DE SERVIÇOS E ORÇAMENTO</t>
  </si>
  <si>
    <t>OBRA:</t>
  </si>
  <si>
    <t>REFORMA DE BANHEIROS</t>
  </si>
  <si>
    <t>LOCAL:</t>
  </si>
  <si>
    <t>UENP CAMPUS LUIZ MENEGHEL</t>
  </si>
  <si>
    <t xml:space="preserve"> DATA:</t>
  </si>
  <si>
    <t>NOVEMBRO DE 2014</t>
  </si>
  <si>
    <t>REFORMA DE BANHEIROS DOS ALUNOS e DA GARAGEM</t>
  </si>
  <si>
    <t>Universidade Estadual do Norte do Paraná - UENP</t>
  </si>
  <si>
    <t xml:space="preserve">                                      Decreto Estadual n.º3909, Publicado no Diario Oficial do Estado do Paraná Eem 01/12/08</t>
  </si>
  <si>
    <t xml:space="preserve">                  CAMPUS   CLM      -          BANDEIRANTES/PR</t>
  </si>
  <si>
    <t xml:space="preserve">                            Divisão de Obras e Manutenção</t>
  </si>
  <si>
    <t>CRONOGRAMA FÍSICO-FINANCEIRO</t>
  </si>
  <si>
    <t>OBRA</t>
  </si>
  <si>
    <t>AREA (m²) :</t>
  </si>
  <si>
    <t>data</t>
  </si>
  <si>
    <t>CLM - BANDEIRANTES</t>
  </si>
  <si>
    <t xml:space="preserve">VALOR DA REFORMA: </t>
  </si>
  <si>
    <t>ITEM</t>
  </si>
  <si>
    <t>VALOR DOS SERVIÇOS (R$)</t>
  </si>
  <si>
    <t>SERVIÇOS A EXECUTAR-EM %</t>
  </si>
  <si>
    <t>%</t>
  </si>
  <si>
    <t>1.º MÊS</t>
  </si>
  <si>
    <t>2.º MÊS</t>
  </si>
  <si>
    <t>3.º MÊS</t>
  </si>
  <si>
    <t>4.º MÊS</t>
  </si>
  <si>
    <t>TOTAL SIMPLES EM R$</t>
  </si>
  <si>
    <t>TOTAL SIMPLES EM %</t>
  </si>
  <si>
    <t>TOTAL ACUMULADO EM R$</t>
  </si>
  <si>
    <t>TOTAL ACUMULADO EM %</t>
  </si>
  <si>
    <t>Local, data:</t>
  </si>
  <si>
    <t xml:space="preserve">Data: </t>
  </si>
  <si>
    <t>Arquiteto / Engenheiro:</t>
  </si>
  <si>
    <t>CREA / CAU:</t>
  </si>
  <si>
    <t>LOCAL DOS SERVIÇOS</t>
  </si>
  <si>
    <t>PROJ 1 -  WC AGRONOMIA/ENFERMAGEM/PROD.VEG/VETERINARIA</t>
  </si>
  <si>
    <t>PROJ 2 - BIBLIOTECA</t>
  </si>
  <si>
    <t>PROJ 3 - DOMÊNICO</t>
  </si>
  <si>
    <t>PROJ 4 - CIÊNCIAS BIOLÓGICAS</t>
  </si>
  <si>
    <t>PROJ 5 - GARAGEM</t>
  </si>
  <si>
    <t>PROJ 6 - PISCINA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</si>
</sst>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[$R$-416]\ * #,##0.00_-;\-[$R$-416]\ * #,##0.00_-;_-[$R$-416]\ * &quot;-&quot;??_-;_-@_-"/>
    <numFmt numFmtId="165" formatCode="[$-416]d\-mmm\-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14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43" fontId="5" fillId="0" borderId="0" xfId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3" fontId="5" fillId="0" borderId="0" xfId="1" applyFont="1" applyBorder="1" applyAlignment="1">
      <alignment horizontal="right" vertical="center"/>
    </xf>
    <xf numFmtId="43" fontId="3" fillId="0" borderId="0" xfId="1" applyFont="1" applyBorder="1" applyAlignment="1">
      <alignment horizontal="right" vertical="center"/>
    </xf>
    <xf numFmtId="43" fontId="5" fillId="0" borderId="0" xfId="1" applyFont="1" applyBorder="1" applyAlignment="1">
      <alignment horizontal="right"/>
    </xf>
    <xf numFmtId="43" fontId="5" fillId="0" borderId="0" xfId="0" applyNumberFormat="1" applyFont="1" applyBorder="1"/>
    <xf numFmtId="43" fontId="5" fillId="0" borderId="0" xfId="1" applyFont="1" applyBorder="1" applyAlignment="1">
      <alignment vertical="center"/>
    </xf>
    <xf numFmtId="43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/>
    <xf numFmtId="164" fontId="6" fillId="0" borderId="1" xfId="0" applyNumberFormat="1" applyFont="1" applyBorder="1"/>
    <xf numFmtId="164" fontId="5" fillId="0" borderId="1" xfId="0" applyNumberFormat="1" applyFont="1" applyBorder="1"/>
    <xf numFmtId="164" fontId="5" fillId="0" borderId="6" xfId="0" applyNumberFormat="1" applyFont="1" applyBorder="1"/>
    <xf numFmtId="43" fontId="5" fillId="0" borderId="1" xfId="1" applyFont="1" applyBorder="1" applyAlignment="1">
      <alignment horizontal="center" vertical="center" wrapText="1"/>
    </xf>
    <xf numFmtId="0" fontId="5" fillId="0" borderId="1" xfId="0" applyFont="1" applyBorder="1"/>
    <xf numFmtId="43" fontId="5" fillId="0" borderId="1" xfId="1" applyFont="1" applyBorder="1" applyAlignment="1">
      <alignment horizontal="right" vertical="center"/>
    </xf>
    <xf numFmtId="43" fontId="5" fillId="0" borderId="1" xfId="1" applyFont="1" applyBorder="1" applyAlignment="1">
      <alignment horizontal="right"/>
    </xf>
    <xf numFmtId="43" fontId="5" fillId="0" borderId="1" xfId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right" vertical="center"/>
    </xf>
    <xf numFmtId="43" fontId="5" fillId="0" borderId="1" xfId="1" applyFont="1" applyBorder="1" applyAlignment="1">
      <alignment vertical="center" wrapText="1"/>
    </xf>
    <xf numFmtId="43" fontId="5" fillId="0" borderId="1" xfId="1" applyFont="1" applyBorder="1" applyAlignment="1">
      <alignment horizontal="right" vertical="center" wrapText="1"/>
    </xf>
    <xf numFmtId="43" fontId="3" fillId="0" borderId="1" xfId="1" applyFont="1" applyBorder="1" applyAlignment="1">
      <alignment horizontal="right" vertical="center" wrapText="1"/>
    </xf>
    <xf numFmtId="43" fontId="5" fillId="0" borderId="1" xfId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11" xfId="0" applyBorder="1" applyAlignment="1">
      <alignment horizontal="right"/>
    </xf>
    <xf numFmtId="9" fontId="0" fillId="0" borderId="12" xfId="2" applyFont="1" applyBorder="1"/>
    <xf numFmtId="0" fontId="0" fillId="0" borderId="12" xfId="0" applyBorder="1"/>
    <xf numFmtId="165" fontId="0" fillId="0" borderId="13" xfId="0" applyNumberFormat="1" applyBorder="1"/>
    <xf numFmtId="0" fontId="0" fillId="0" borderId="14" xfId="0" applyBorder="1" applyAlignment="1">
      <alignment horizontal="right"/>
    </xf>
    <xf numFmtId="9" fontId="0" fillId="0" borderId="15" xfId="2" applyFont="1" applyBorder="1"/>
    <xf numFmtId="0" fontId="0" fillId="0" borderId="15" xfId="0" applyBorder="1"/>
    <xf numFmtId="0" fontId="0" fillId="0" borderId="16" xfId="0" applyBorder="1"/>
    <xf numFmtId="0" fontId="0" fillId="0" borderId="12" xfId="0" applyBorder="1" applyAlignment="1">
      <alignment horizontal="center"/>
    </xf>
    <xf numFmtId="0" fontId="0" fillId="0" borderId="19" xfId="0" applyBorder="1" applyAlignment="1"/>
    <xf numFmtId="9" fontId="0" fillId="0" borderId="19" xfId="2" applyFon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9" fillId="0" borderId="0" xfId="0" applyFont="1" applyBorder="1" applyAlignment="1">
      <alignment horizontal="left"/>
    </xf>
    <xf numFmtId="2" fontId="9" fillId="0" borderId="0" xfId="0" applyNumberFormat="1" applyFont="1" applyBorder="1" applyAlignment="1">
      <alignment horizontal="left"/>
    </xf>
    <xf numFmtId="43" fontId="0" fillId="0" borderId="19" xfId="0" applyNumberFormat="1" applyBorder="1"/>
    <xf numFmtId="10" fontId="0" fillId="0" borderId="19" xfId="0" applyNumberFormat="1" applyBorder="1"/>
    <xf numFmtId="0" fontId="10" fillId="0" borderId="0" xfId="0" applyFont="1" applyBorder="1" applyAlignment="1">
      <alignment horizontal="left"/>
    </xf>
    <xf numFmtId="43" fontId="0" fillId="0" borderId="0" xfId="0" applyNumberFormat="1"/>
    <xf numFmtId="0" fontId="0" fillId="0" borderId="17" xfId="0" applyBorder="1"/>
    <xf numFmtId="0" fontId="10" fillId="0" borderId="22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0" fillId="2" borderId="17" xfId="0" applyFill="1" applyBorder="1"/>
    <xf numFmtId="0" fontId="0" fillId="2" borderId="19" xfId="0" applyFill="1" applyBorder="1" applyAlignment="1">
      <alignment horizontal="center"/>
    </xf>
    <xf numFmtId="43" fontId="0" fillId="2" borderId="19" xfId="0" applyNumberFormat="1" applyFill="1" applyBorder="1"/>
    <xf numFmtId="43" fontId="4" fillId="2" borderId="19" xfId="1" applyFont="1" applyFill="1" applyBorder="1"/>
    <xf numFmtId="0" fontId="0" fillId="2" borderId="20" xfId="0" applyFill="1" applyBorder="1"/>
    <xf numFmtId="0" fontId="0" fillId="0" borderId="19" xfId="0" applyBorder="1" applyAlignment="1">
      <alignment horizontal="center"/>
    </xf>
    <xf numFmtId="43" fontId="0" fillId="2" borderId="19" xfId="2" applyNumberFormat="1" applyFont="1" applyFill="1" applyBorder="1"/>
    <xf numFmtId="4" fontId="0" fillId="2" borderId="19" xfId="0" applyNumberFormat="1" applyFill="1" applyBorder="1"/>
    <xf numFmtId="4" fontId="0" fillId="2" borderId="20" xfId="0" applyNumberFormat="1" applyFill="1" applyBorder="1"/>
    <xf numFmtId="4" fontId="0" fillId="0" borderId="0" xfId="0" applyNumberFormat="1" applyBorder="1"/>
    <xf numFmtId="0" fontId="0" fillId="0" borderId="14" xfId="0" applyBorder="1"/>
    <xf numFmtId="0" fontId="0" fillId="0" borderId="15" xfId="0" applyBorder="1" applyAlignment="1">
      <alignment horizontal="center"/>
    </xf>
    <xf numFmtId="9" fontId="0" fillId="0" borderId="15" xfId="0" applyNumberFormat="1" applyBorder="1"/>
    <xf numFmtId="9" fontId="0" fillId="0" borderId="0" xfId="2" applyFont="1"/>
    <xf numFmtId="0" fontId="11" fillId="0" borderId="23" xfId="0" applyFont="1" applyFill="1" applyBorder="1"/>
    <xf numFmtId="0" fontId="11" fillId="0" borderId="0" xfId="0" applyFont="1" applyFill="1" applyBorder="1"/>
    <xf numFmtId="0" fontId="11" fillId="0" borderId="24" xfId="0" applyFont="1" applyFill="1" applyBorder="1"/>
    <xf numFmtId="0" fontId="11" fillId="0" borderId="6" xfId="0" applyFont="1" applyFill="1" applyBorder="1"/>
    <xf numFmtId="0" fontId="2" fillId="0" borderId="2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43" fontId="3" fillId="0" borderId="4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3" fontId="3" fillId="0" borderId="1" xfId="1" applyFont="1" applyBorder="1" applyAlignment="1">
      <alignment horizontal="right" vertical="center"/>
    </xf>
    <xf numFmtId="0" fontId="0" fillId="0" borderId="15" xfId="0" applyBorder="1" applyAlignment="1">
      <alignment horizontal="center"/>
    </xf>
    <xf numFmtId="43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9" xfId="0" applyBorder="1" applyAlignment="1"/>
    <xf numFmtId="0" fontId="0" fillId="0" borderId="0" xfId="0" applyBorder="1" applyAlignment="1"/>
    <xf numFmtId="0" fontId="0" fillId="0" borderId="11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2" xfId="0" applyBorder="1" applyAlignment="1">
      <alignment horizontal="center"/>
    </xf>
    <xf numFmtId="0" fontId="0" fillId="0" borderId="18" xfId="0" applyBorder="1" applyAlignment="1"/>
    <xf numFmtId="0" fontId="0" fillId="0" borderId="12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9" fontId="0" fillId="0" borderId="12" xfId="2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12" xfId="0" applyNumberFormat="1" applyBorder="1" applyAlignment="1">
      <alignment horizontal="left"/>
    </xf>
    <xf numFmtId="0" fontId="0" fillId="0" borderId="12" xfId="0" applyBorder="1" applyAlignment="1">
      <alignment horizontal="left"/>
    </xf>
  </cellXfs>
  <cellStyles count="3"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9525</xdr:rowOff>
    </xdr:from>
    <xdr:to>
      <xdr:col>1</xdr:col>
      <xdr:colOff>771525</xdr:colOff>
      <xdr:row>3</xdr:row>
      <xdr:rowOff>3929</xdr:rowOff>
    </xdr:to>
    <xdr:pic>
      <xdr:nvPicPr>
        <xdr:cNvPr id="2" name="Picture 1" descr="Logo UENP Finalissima verde mais clar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9525"/>
          <a:ext cx="666750" cy="6135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0"/>
  <sheetViews>
    <sheetView topLeftCell="A188" zoomScaleNormal="100" workbookViewId="0">
      <selection activeCell="B5" sqref="B5:B6"/>
    </sheetView>
  </sheetViews>
  <sheetFormatPr defaultRowHeight="12.75"/>
  <cols>
    <col min="1" max="1" width="9.140625" style="3"/>
    <col min="2" max="2" width="15.140625" style="3" customWidth="1"/>
    <col min="3" max="3" width="7.5703125" style="3" customWidth="1"/>
    <col min="4" max="4" width="69.7109375" style="13" customWidth="1"/>
    <col min="5" max="5" width="9.140625" style="15"/>
    <col min="6" max="6" width="9.140625" style="12"/>
    <col min="7" max="7" width="9.28515625" style="17" bestFit="1" customWidth="1"/>
    <col min="8" max="8" width="13" style="19" customWidth="1"/>
    <col min="9" max="9" width="12.28515625" style="12" customWidth="1"/>
    <col min="10" max="10" width="17.85546875" style="21" bestFit="1" customWidth="1"/>
    <col min="11" max="11" width="9.140625" style="3"/>
    <col min="12" max="12" width="11.28515625" style="3" bestFit="1" customWidth="1"/>
    <col min="13" max="16384" width="9.140625" style="3"/>
  </cols>
  <sheetData>
    <row r="1" spans="1:10" ht="15" customHeight="1">
      <c r="A1" s="87" t="s">
        <v>267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5" customHeight="1">
      <c r="A2" s="41"/>
      <c r="B2" s="41" t="s">
        <v>268</v>
      </c>
      <c r="C2" s="88" t="s">
        <v>274</v>
      </c>
      <c r="D2" s="88"/>
      <c r="E2" s="41"/>
      <c r="F2" s="41"/>
      <c r="G2" s="41"/>
      <c r="H2" s="41"/>
      <c r="I2" s="41"/>
      <c r="J2" s="41"/>
    </row>
    <row r="3" spans="1:10" ht="15" customHeight="1">
      <c r="A3" s="41"/>
      <c r="B3" s="41" t="s">
        <v>270</v>
      </c>
      <c r="C3" s="88" t="s">
        <v>271</v>
      </c>
      <c r="D3" s="88"/>
      <c r="E3" s="41"/>
      <c r="F3" s="41"/>
      <c r="G3" s="41"/>
      <c r="H3" s="41"/>
      <c r="I3" s="41"/>
      <c r="J3" s="41"/>
    </row>
    <row r="4" spans="1:10" ht="15" customHeight="1">
      <c r="A4" s="41"/>
      <c r="B4" s="41" t="s">
        <v>272</v>
      </c>
      <c r="C4" s="88" t="s">
        <v>273</v>
      </c>
      <c r="D4" s="88"/>
      <c r="E4" s="41"/>
      <c r="F4" s="41"/>
      <c r="G4" s="41"/>
      <c r="H4" s="41"/>
      <c r="I4" s="41"/>
      <c r="J4" s="41"/>
    </row>
    <row r="5" spans="1:10" ht="15" customHeight="1">
      <c r="A5" s="41"/>
      <c r="B5" s="41"/>
      <c r="C5" s="41"/>
      <c r="D5" s="41"/>
      <c r="E5" s="41"/>
      <c r="F5" s="41"/>
      <c r="G5" s="41"/>
      <c r="H5" s="41"/>
      <c r="I5" s="41"/>
      <c r="J5" s="41"/>
    </row>
    <row r="6" spans="1:10" ht="22.5">
      <c r="A6" s="31" t="s">
        <v>0</v>
      </c>
      <c r="B6" s="31" t="s">
        <v>61</v>
      </c>
      <c r="C6" s="31" t="s">
        <v>5</v>
      </c>
      <c r="D6" s="31" t="s">
        <v>4</v>
      </c>
      <c r="E6" s="32" t="s">
        <v>7</v>
      </c>
      <c r="F6" s="31" t="s">
        <v>8</v>
      </c>
      <c r="G6" s="32" t="s">
        <v>128</v>
      </c>
      <c r="H6" s="33" t="s">
        <v>129</v>
      </c>
      <c r="I6" s="33" t="s">
        <v>130</v>
      </c>
      <c r="J6" s="40" t="s">
        <v>131</v>
      </c>
    </row>
    <row r="7" spans="1:10" ht="63.75" customHeight="1">
      <c r="A7" s="84" t="s">
        <v>59</v>
      </c>
      <c r="B7" s="85" t="s">
        <v>60</v>
      </c>
      <c r="C7" s="26"/>
      <c r="D7" s="10" t="s">
        <v>62</v>
      </c>
      <c r="E7" s="27"/>
      <c r="F7" s="7"/>
      <c r="G7" s="28"/>
      <c r="H7" s="29"/>
      <c r="I7" s="30">
        <f t="shared" ref="I7:I23" si="0">H7*1.22</f>
        <v>0</v>
      </c>
      <c r="J7" s="86"/>
    </row>
    <row r="8" spans="1:10">
      <c r="A8" s="84"/>
      <c r="B8" s="85"/>
      <c r="C8" s="26"/>
      <c r="D8" s="6"/>
      <c r="E8" s="27"/>
      <c r="F8" s="7"/>
      <c r="G8" s="28"/>
      <c r="H8" s="29"/>
      <c r="I8" s="30">
        <f t="shared" si="0"/>
        <v>0</v>
      </c>
      <c r="J8" s="86"/>
    </row>
    <row r="9" spans="1:10">
      <c r="A9" s="84"/>
      <c r="B9" s="85"/>
      <c r="C9" s="26"/>
      <c r="D9" s="6" t="s">
        <v>24</v>
      </c>
      <c r="E9" s="27"/>
      <c r="F9" s="7"/>
      <c r="G9" s="28"/>
      <c r="H9" s="29"/>
      <c r="I9" s="30">
        <f t="shared" si="0"/>
        <v>0</v>
      </c>
      <c r="J9" s="86"/>
    </row>
    <row r="10" spans="1:10">
      <c r="A10" s="84"/>
      <c r="B10" s="85"/>
      <c r="C10" s="26" t="s">
        <v>63</v>
      </c>
      <c r="D10" s="6" t="s">
        <v>65</v>
      </c>
      <c r="E10" s="27">
        <f>4*2*4</f>
        <v>32</v>
      </c>
      <c r="F10" s="1" t="s">
        <v>70</v>
      </c>
      <c r="G10" s="28">
        <v>15</v>
      </c>
      <c r="H10" s="35">
        <f t="shared" ref="H10:H13" si="1">G10*E10</f>
        <v>480</v>
      </c>
      <c r="I10" s="30">
        <f t="shared" si="0"/>
        <v>585.6</v>
      </c>
      <c r="J10" s="86"/>
    </row>
    <row r="11" spans="1:10">
      <c r="A11" s="84"/>
      <c r="B11" s="85"/>
      <c r="C11" s="26" t="s">
        <v>66</v>
      </c>
      <c r="D11" s="6" t="s">
        <v>64</v>
      </c>
      <c r="E11" s="27">
        <v>45</v>
      </c>
      <c r="F11" s="7" t="s">
        <v>9</v>
      </c>
      <c r="G11" s="28">
        <v>10</v>
      </c>
      <c r="H11" s="35">
        <f t="shared" si="1"/>
        <v>450</v>
      </c>
      <c r="I11" s="30">
        <f t="shared" si="0"/>
        <v>549</v>
      </c>
      <c r="J11" s="86"/>
    </row>
    <row r="12" spans="1:10">
      <c r="A12" s="84"/>
      <c r="B12" s="85"/>
      <c r="C12" s="26" t="s">
        <v>67</v>
      </c>
      <c r="D12" s="6" t="s">
        <v>25</v>
      </c>
      <c r="E12" s="27">
        <v>144</v>
      </c>
      <c r="F12" s="7" t="s">
        <v>9</v>
      </c>
      <c r="G12" s="28">
        <v>10</v>
      </c>
      <c r="H12" s="35">
        <f t="shared" si="1"/>
        <v>1440</v>
      </c>
      <c r="I12" s="30">
        <f t="shared" si="0"/>
        <v>1756.8</v>
      </c>
      <c r="J12" s="86"/>
    </row>
    <row r="13" spans="1:10">
      <c r="A13" s="84"/>
      <c r="B13" s="85"/>
      <c r="C13" s="26" t="s">
        <v>68</v>
      </c>
      <c r="D13" s="6" t="s">
        <v>26</v>
      </c>
      <c r="E13" s="27">
        <v>72</v>
      </c>
      <c r="F13" s="7" t="s">
        <v>9</v>
      </c>
      <c r="G13" s="28">
        <v>12</v>
      </c>
      <c r="H13" s="35">
        <f t="shared" si="1"/>
        <v>864</v>
      </c>
      <c r="I13" s="30">
        <f t="shared" si="0"/>
        <v>1054.08</v>
      </c>
      <c r="J13" s="86"/>
    </row>
    <row r="14" spans="1:10">
      <c r="A14" s="84"/>
      <c r="B14" s="85"/>
      <c r="C14" s="26" t="s">
        <v>132</v>
      </c>
      <c r="D14" s="10" t="s">
        <v>92</v>
      </c>
      <c r="E14" s="36">
        <v>8</v>
      </c>
      <c r="F14" s="1" t="s">
        <v>70</v>
      </c>
      <c r="G14" s="36">
        <v>40</v>
      </c>
      <c r="H14" s="35">
        <f>G14*E14</f>
        <v>320</v>
      </c>
      <c r="I14" s="30">
        <f t="shared" si="0"/>
        <v>390.4</v>
      </c>
      <c r="J14" s="86"/>
    </row>
    <row r="15" spans="1:10">
      <c r="A15" s="84"/>
      <c r="B15" s="85"/>
      <c r="C15" s="26"/>
      <c r="D15" s="6"/>
      <c r="E15" s="27"/>
      <c r="F15" s="7"/>
      <c r="G15" s="28"/>
      <c r="H15" s="29"/>
      <c r="I15" s="30">
        <f t="shared" si="0"/>
        <v>0</v>
      </c>
      <c r="J15" s="86"/>
    </row>
    <row r="16" spans="1:10">
      <c r="A16" s="84"/>
      <c r="B16" s="85"/>
      <c r="C16" s="26"/>
      <c r="D16" s="7" t="s">
        <v>69</v>
      </c>
      <c r="E16" s="27"/>
      <c r="F16" s="7"/>
      <c r="G16" s="28"/>
      <c r="H16" s="29"/>
      <c r="I16" s="30">
        <f t="shared" si="0"/>
        <v>0</v>
      </c>
      <c r="J16" s="86"/>
    </row>
    <row r="17" spans="1:10">
      <c r="A17" s="84"/>
      <c r="B17" s="85"/>
      <c r="C17" s="26" t="s">
        <v>133</v>
      </c>
      <c r="D17" s="6" t="s">
        <v>93</v>
      </c>
      <c r="E17" s="27">
        <v>144</v>
      </c>
      <c r="F17" s="7" t="s">
        <v>9</v>
      </c>
      <c r="G17" s="28">
        <v>20</v>
      </c>
      <c r="H17" s="29">
        <f t="shared" ref="H17:H22" si="2">G17*E17</f>
        <v>2880</v>
      </c>
      <c r="I17" s="30">
        <f t="shared" si="0"/>
        <v>3513.6</v>
      </c>
      <c r="J17" s="86"/>
    </row>
    <row r="18" spans="1:10">
      <c r="A18" s="84"/>
      <c r="B18" s="85"/>
      <c r="C18" s="26" t="s">
        <v>134</v>
      </c>
      <c r="D18" s="8" t="s">
        <v>95</v>
      </c>
      <c r="E18" s="37">
        <v>16</v>
      </c>
      <c r="F18" s="1" t="s">
        <v>70</v>
      </c>
      <c r="G18" s="27">
        <v>500</v>
      </c>
      <c r="H18" s="29">
        <f t="shared" si="2"/>
        <v>8000</v>
      </c>
      <c r="I18" s="30">
        <f t="shared" si="0"/>
        <v>9760</v>
      </c>
      <c r="J18" s="86"/>
    </row>
    <row r="19" spans="1:10">
      <c r="A19" s="84"/>
      <c r="B19" s="85"/>
      <c r="C19" s="26" t="s">
        <v>135</v>
      </c>
      <c r="D19" s="6" t="s">
        <v>96</v>
      </c>
      <c r="E19" s="27">
        <v>16</v>
      </c>
      <c r="F19" s="1" t="s">
        <v>72</v>
      </c>
      <c r="G19" s="27">
        <v>150</v>
      </c>
      <c r="H19" s="29">
        <f t="shared" si="2"/>
        <v>2400</v>
      </c>
      <c r="I19" s="30">
        <f t="shared" si="0"/>
        <v>2928</v>
      </c>
      <c r="J19" s="86"/>
    </row>
    <row r="20" spans="1:10">
      <c r="A20" s="84"/>
      <c r="B20" s="85"/>
      <c r="C20" s="26" t="s">
        <v>136</v>
      </c>
      <c r="D20" s="6" t="s">
        <v>73</v>
      </c>
      <c r="E20" s="37">
        <v>16</v>
      </c>
      <c r="F20" s="1" t="s">
        <v>72</v>
      </c>
      <c r="G20" s="27">
        <v>100</v>
      </c>
      <c r="H20" s="29">
        <f t="shared" si="2"/>
        <v>1600</v>
      </c>
      <c r="I20" s="30">
        <f t="shared" si="0"/>
        <v>1952</v>
      </c>
      <c r="J20" s="86"/>
    </row>
    <row r="21" spans="1:10">
      <c r="A21" s="84"/>
      <c r="B21" s="85"/>
      <c r="C21" s="26" t="s">
        <v>137</v>
      </c>
      <c r="D21" s="6" t="s">
        <v>97</v>
      </c>
      <c r="E21" s="37">
        <v>120</v>
      </c>
      <c r="F21" s="1" t="s">
        <v>74</v>
      </c>
      <c r="G21" s="27">
        <v>25</v>
      </c>
      <c r="H21" s="29">
        <f t="shared" si="2"/>
        <v>3000</v>
      </c>
      <c r="I21" s="30">
        <f t="shared" si="0"/>
        <v>3660</v>
      </c>
      <c r="J21" s="86"/>
    </row>
    <row r="22" spans="1:10">
      <c r="A22" s="84"/>
      <c r="B22" s="85"/>
      <c r="C22" s="26" t="s">
        <v>138</v>
      </c>
      <c r="D22" s="6" t="s">
        <v>98</v>
      </c>
      <c r="E22" s="37">
        <v>48</v>
      </c>
      <c r="F22" s="1" t="s">
        <v>74</v>
      </c>
      <c r="G22" s="27">
        <v>12</v>
      </c>
      <c r="H22" s="29">
        <f t="shared" si="2"/>
        <v>576</v>
      </c>
      <c r="I22" s="30">
        <f t="shared" si="0"/>
        <v>702.72</v>
      </c>
      <c r="J22" s="86"/>
    </row>
    <row r="23" spans="1:10">
      <c r="A23" s="84"/>
      <c r="B23" s="85"/>
      <c r="C23" s="26" t="s">
        <v>139</v>
      </c>
      <c r="D23" s="9" t="s">
        <v>99</v>
      </c>
      <c r="E23" s="37">
        <v>16</v>
      </c>
      <c r="F23" s="1" t="s">
        <v>70</v>
      </c>
      <c r="G23" s="27">
        <v>100</v>
      </c>
      <c r="H23" s="29">
        <f t="shared" ref="H23:H33" si="3">G23*E23</f>
        <v>1600</v>
      </c>
      <c r="I23" s="30">
        <f t="shared" si="0"/>
        <v>1952</v>
      </c>
      <c r="J23" s="86"/>
    </row>
    <row r="24" spans="1:10" ht="25.5">
      <c r="A24" s="84"/>
      <c r="B24" s="85"/>
      <c r="C24" s="26" t="s">
        <v>140</v>
      </c>
      <c r="D24" s="9" t="s">
        <v>100</v>
      </c>
      <c r="E24" s="37">
        <v>8</v>
      </c>
      <c r="F24" s="7" t="s">
        <v>70</v>
      </c>
      <c r="G24" s="27">
        <v>100</v>
      </c>
      <c r="H24" s="29">
        <f t="shared" si="3"/>
        <v>800</v>
      </c>
      <c r="I24" s="30">
        <f t="shared" ref="I24:I78" si="4">H24*1.22</f>
        <v>976</v>
      </c>
      <c r="J24" s="86"/>
    </row>
    <row r="25" spans="1:10">
      <c r="A25" s="84"/>
      <c r="B25" s="85"/>
      <c r="C25" s="26" t="s">
        <v>141</v>
      </c>
      <c r="D25" s="6" t="s">
        <v>101</v>
      </c>
      <c r="E25" s="37">
        <v>24</v>
      </c>
      <c r="F25" s="7" t="s">
        <v>70</v>
      </c>
      <c r="G25" s="27">
        <v>150</v>
      </c>
      <c r="H25" s="29">
        <f t="shared" si="3"/>
        <v>3600</v>
      </c>
      <c r="I25" s="30">
        <f t="shared" si="4"/>
        <v>4392</v>
      </c>
      <c r="J25" s="86"/>
    </row>
    <row r="26" spans="1:10">
      <c r="A26" s="84"/>
      <c r="B26" s="85"/>
      <c r="C26" s="26" t="s">
        <v>142</v>
      </c>
      <c r="D26" s="9" t="s">
        <v>75</v>
      </c>
      <c r="E26" s="34">
        <v>50</v>
      </c>
      <c r="F26" s="7" t="s">
        <v>74</v>
      </c>
      <c r="G26" s="27">
        <v>35</v>
      </c>
      <c r="H26" s="29">
        <f t="shared" si="3"/>
        <v>1750</v>
      </c>
      <c r="I26" s="30">
        <f t="shared" si="4"/>
        <v>2135</v>
      </c>
      <c r="J26" s="86"/>
    </row>
    <row r="27" spans="1:10">
      <c r="A27" s="84"/>
      <c r="B27" s="85"/>
      <c r="C27" s="26" t="s">
        <v>143</v>
      </c>
      <c r="D27" s="9" t="s">
        <v>76</v>
      </c>
      <c r="E27" s="34">
        <v>50</v>
      </c>
      <c r="F27" s="1" t="s">
        <v>74</v>
      </c>
      <c r="G27" s="27">
        <v>25</v>
      </c>
      <c r="H27" s="29">
        <f t="shared" si="3"/>
        <v>1250</v>
      </c>
      <c r="I27" s="30">
        <f t="shared" si="4"/>
        <v>1525</v>
      </c>
      <c r="J27" s="86"/>
    </row>
    <row r="28" spans="1:10">
      <c r="A28" s="84"/>
      <c r="B28" s="85"/>
      <c r="C28" s="26" t="s">
        <v>144</v>
      </c>
      <c r="D28" s="8" t="s">
        <v>77</v>
      </c>
      <c r="E28" s="34">
        <v>16</v>
      </c>
      <c r="F28" s="1" t="s">
        <v>70</v>
      </c>
      <c r="G28" s="27">
        <v>20</v>
      </c>
      <c r="H28" s="29">
        <f t="shared" si="3"/>
        <v>320</v>
      </c>
      <c r="I28" s="30">
        <f t="shared" si="4"/>
        <v>390.4</v>
      </c>
      <c r="J28" s="86"/>
    </row>
    <row r="29" spans="1:10">
      <c r="A29" s="84"/>
      <c r="B29" s="85"/>
      <c r="C29" s="26" t="s">
        <v>145</v>
      </c>
      <c r="D29" s="8" t="s">
        <v>78</v>
      </c>
      <c r="E29" s="34">
        <v>16</v>
      </c>
      <c r="F29" s="1" t="s">
        <v>71</v>
      </c>
      <c r="G29" s="27">
        <v>40</v>
      </c>
      <c r="H29" s="29">
        <f t="shared" si="3"/>
        <v>640</v>
      </c>
      <c r="I29" s="30">
        <f t="shared" si="4"/>
        <v>780.8</v>
      </c>
      <c r="J29" s="86"/>
    </row>
    <row r="30" spans="1:10">
      <c r="A30" s="84"/>
      <c r="B30" s="85"/>
      <c r="C30" s="26" t="s">
        <v>146</v>
      </c>
      <c r="D30" s="9" t="s">
        <v>79</v>
      </c>
      <c r="E30" s="34">
        <v>144</v>
      </c>
      <c r="F30" s="1" t="s">
        <v>9</v>
      </c>
      <c r="G30" s="27">
        <v>12</v>
      </c>
      <c r="H30" s="29">
        <f t="shared" si="3"/>
        <v>1728</v>
      </c>
      <c r="I30" s="30">
        <f t="shared" si="4"/>
        <v>2108.16</v>
      </c>
      <c r="J30" s="86"/>
    </row>
    <row r="31" spans="1:10" ht="25.5">
      <c r="A31" s="84"/>
      <c r="B31" s="85"/>
      <c r="C31" s="26" t="s">
        <v>147</v>
      </c>
      <c r="D31" s="9" t="s">
        <v>80</v>
      </c>
      <c r="E31" s="34">
        <v>144</v>
      </c>
      <c r="F31" s="1" t="s">
        <v>9</v>
      </c>
      <c r="G31" s="27">
        <v>30</v>
      </c>
      <c r="H31" s="29">
        <f t="shared" si="3"/>
        <v>4320</v>
      </c>
      <c r="I31" s="30">
        <f t="shared" si="4"/>
        <v>5270.4</v>
      </c>
      <c r="J31" s="86"/>
    </row>
    <row r="32" spans="1:10">
      <c r="A32" s="84"/>
      <c r="B32" s="85"/>
      <c r="C32" s="26" t="s">
        <v>148</v>
      </c>
      <c r="D32" s="8" t="s">
        <v>81</v>
      </c>
      <c r="E32" s="34">
        <v>72</v>
      </c>
      <c r="F32" s="1" t="s">
        <v>9</v>
      </c>
      <c r="G32" s="27">
        <v>20</v>
      </c>
      <c r="H32" s="29">
        <f t="shared" si="3"/>
        <v>1440</v>
      </c>
      <c r="I32" s="30">
        <f t="shared" si="4"/>
        <v>1756.8</v>
      </c>
      <c r="J32" s="86"/>
    </row>
    <row r="33" spans="1:12">
      <c r="A33" s="84"/>
      <c r="B33" s="85"/>
      <c r="C33" s="26" t="s">
        <v>149</v>
      </c>
      <c r="D33" s="8" t="s">
        <v>82</v>
      </c>
      <c r="E33" s="34">
        <v>72</v>
      </c>
      <c r="F33" s="1" t="s">
        <v>9</v>
      </c>
      <c r="G33" s="27">
        <v>120</v>
      </c>
      <c r="H33" s="29">
        <f t="shared" si="3"/>
        <v>8640</v>
      </c>
      <c r="I33" s="30">
        <f t="shared" si="4"/>
        <v>10540.8</v>
      </c>
      <c r="J33" s="86"/>
    </row>
    <row r="34" spans="1:12" ht="38.25">
      <c r="A34" s="84"/>
      <c r="B34" s="85"/>
      <c r="C34" s="26" t="s">
        <v>150</v>
      </c>
      <c r="D34" s="9" t="s">
        <v>83</v>
      </c>
      <c r="E34" s="37">
        <v>120</v>
      </c>
      <c r="F34" s="1" t="s">
        <v>9</v>
      </c>
      <c r="G34" s="27">
        <v>200</v>
      </c>
      <c r="H34" s="29">
        <f t="shared" ref="H34:H37" si="5">G34*E34</f>
        <v>24000</v>
      </c>
      <c r="I34" s="30">
        <f t="shared" si="4"/>
        <v>29280</v>
      </c>
      <c r="J34" s="86"/>
    </row>
    <row r="35" spans="1:12" ht="38.25">
      <c r="A35" s="84"/>
      <c r="B35" s="85"/>
      <c r="C35" s="26" t="s">
        <v>151</v>
      </c>
      <c r="D35" s="9" t="s">
        <v>109</v>
      </c>
      <c r="E35" s="37">
        <v>8</v>
      </c>
      <c r="F35" s="1" t="s">
        <v>72</v>
      </c>
      <c r="G35" s="27">
        <v>250</v>
      </c>
      <c r="H35" s="29">
        <f t="shared" si="5"/>
        <v>2000</v>
      </c>
      <c r="I35" s="30">
        <f t="shared" si="4"/>
        <v>2440</v>
      </c>
      <c r="J35" s="86"/>
    </row>
    <row r="36" spans="1:12">
      <c r="A36" s="84"/>
      <c r="B36" s="85"/>
      <c r="C36" s="26" t="s">
        <v>152</v>
      </c>
      <c r="D36" s="8" t="s">
        <v>116</v>
      </c>
      <c r="E36" s="34">
        <v>8</v>
      </c>
      <c r="F36" s="1" t="s">
        <v>72</v>
      </c>
      <c r="G36" s="27">
        <v>480</v>
      </c>
      <c r="H36" s="29">
        <f t="shared" si="5"/>
        <v>3840</v>
      </c>
      <c r="I36" s="30">
        <f t="shared" si="4"/>
        <v>4684.8</v>
      </c>
      <c r="J36" s="86"/>
    </row>
    <row r="37" spans="1:12" ht="25.5">
      <c r="A37" s="84"/>
      <c r="B37" s="85"/>
      <c r="C37" s="26" t="s">
        <v>153</v>
      </c>
      <c r="D37" s="9" t="s">
        <v>117</v>
      </c>
      <c r="E37" s="37">
        <v>16</v>
      </c>
      <c r="F37" s="1" t="s">
        <v>72</v>
      </c>
      <c r="G37" s="27">
        <v>360</v>
      </c>
      <c r="H37" s="29">
        <f t="shared" si="5"/>
        <v>5760</v>
      </c>
      <c r="I37" s="30">
        <f t="shared" si="4"/>
        <v>7027.2</v>
      </c>
      <c r="J37" s="86"/>
    </row>
    <row r="38" spans="1:12" ht="38.25">
      <c r="A38" s="84"/>
      <c r="B38" s="85"/>
      <c r="C38" s="26" t="s">
        <v>154</v>
      </c>
      <c r="D38" s="9" t="s">
        <v>84</v>
      </c>
      <c r="E38" s="34">
        <v>24</v>
      </c>
      <c r="F38" s="1" t="s">
        <v>72</v>
      </c>
      <c r="G38" s="27">
        <v>300</v>
      </c>
      <c r="H38" s="29">
        <f t="shared" ref="H38:H41" si="6">G38*E38</f>
        <v>7200</v>
      </c>
      <c r="I38" s="30">
        <f t="shared" si="4"/>
        <v>8784</v>
      </c>
      <c r="J38" s="86"/>
    </row>
    <row r="39" spans="1:12" ht="38.25">
      <c r="A39" s="84"/>
      <c r="B39" s="85"/>
      <c r="C39" s="26" t="s">
        <v>155</v>
      </c>
      <c r="D39" s="9" t="s">
        <v>85</v>
      </c>
      <c r="E39" s="34">
        <v>8</v>
      </c>
      <c r="F39" s="1" t="s">
        <v>72</v>
      </c>
      <c r="G39" s="27">
        <v>400</v>
      </c>
      <c r="H39" s="29">
        <f t="shared" si="6"/>
        <v>3200</v>
      </c>
      <c r="I39" s="30">
        <f t="shared" si="4"/>
        <v>3904</v>
      </c>
      <c r="J39" s="86"/>
    </row>
    <row r="40" spans="1:12">
      <c r="A40" s="84"/>
      <c r="B40" s="85"/>
      <c r="C40" s="26" t="s">
        <v>156</v>
      </c>
      <c r="D40" s="9" t="s">
        <v>86</v>
      </c>
      <c r="E40" s="34">
        <v>32</v>
      </c>
      <c r="F40" s="1" t="s">
        <v>70</v>
      </c>
      <c r="G40" s="27">
        <v>200</v>
      </c>
      <c r="H40" s="29">
        <f t="shared" si="6"/>
        <v>6400</v>
      </c>
      <c r="I40" s="30">
        <f t="shared" si="4"/>
        <v>7808</v>
      </c>
      <c r="J40" s="86"/>
    </row>
    <row r="41" spans="1:12" ht="25.5">
      <c r="A41" s="84"/>
      <c r="B41" s="85"/>
      <c r="C41" s="26" t="s">
        <v>157</v>
      </c>
      <c r="D41" s="9" t="s">
        <v>87</v>
      </c>
      <c r="E41" s="34">
        <v>16</v>
      </c>
      <c r="F41" s="1" t="s">
        <v>70</v>
      </c>
      <c r="G41" s="27">
        <v>150</v>
      </c>
      <c r="H41" s="29">
        <f t="shared" si="6"/>
        <v>2400</v>
      </c>
      <c r="I41" s="30">
        <f t="shared" si="4"/>
        <v>2928</v>
      </c>
      <c r="J41" s="86"/>
    </row>
    <row r="42" spans="1:12" ht="38.25">
      <c r="A42" s="84"/>
      <c r="B42" s="85"/>
      <c r="C42" s="26" t="s">
        <v>158</v>
      </c>
      <c r="D42" s="9" t="s">
        <v>88</v>
      </c>
      <c r="E42" s="34">
        <v>8</v>
      </c>
      <c r="F42" s="1" t="s">
        <v>72</v>
      </c>
      <c r="G42" s="27">
        <v>250</v>
      </c>
      <c r="H42" s="29">
        <f t="shared" ref="H42" si="7">G42*E42</f>
        <v>2000</v>
      </c>
      <c r="I42" s="30">
        <f t="shared" si="4"/>
        <v>2440</v>
      </c>
      <c r="J42" s="86"/>
    </row>
    <row r="43" spans="1:12" ht="25.5">
      <c r="A43" s="84"/>
      <c r="B43" s="85"/>
      <c r="C43" s="26" t="s">
        <v>159</v>
      </c>
      <c r="D43" s="9" t="s">
        <v>94</v>
      </c>
      <c r="E43" s="34">
        <v>240</v>
      </c>
      <c r="F43" s="1" t="s">
        <v>9</v>
      </c>
      <c r="G43" s="27">
        <v>20</v>
      </c>
      <c r="H43" s="38">
        <f t="shared" ref="H43" si="8">G43*E43</f>
        <v>4800</v>
      </c>
      <c r="I43" s="30">
        <f t="shared" si="4"/>
        <v>5856</v>
      </c>
      <c r="J43" s="86"/>
    </row>
    <row r="44" spans="1:12">
      <c r="A44" s="84"/>
      <c r="B44" s="85"/>
      <c r="C44" s="26" t="s">
        <v>160</v>
      </c>
      <c r="D44" s="9" t="s">
        <v>89</v>
      </c>
      <c r="E44" s="34">
        <v>24</v>
      </c>
      <c r="F44" s="1" t="s">
        <v>70</v>
      </c>
      <c r="G44" s="27">
        <v>100</v>
      </c>
      <c r="H44" s="38">
        <f t="shared" ref="H44:H46" si="9">G44*E44</f>
        <v>2400</v>
      </c>
      <c r="I44" s="30">
        <f t="shared" si="4"/>
        <v>2928</v>
      </c>
      <c r="J44" s="86"/>
    </row>
    <row r="45" spans="1:12">
      <c r="A45" s="84"/>
      <c r="B45" s="85"/>
      <c r="C45" s="26" t="s">
        <v>161</v>
      </c>
      <c r="D45" s="8" t="s">
        <v>90</v>
      </c>
      <c r="E45" s="34">
        <v>8</v>
      </c>
      <c r="F45" s="1" t="s">
        <v>70</v>
      </c>
      <c r="G45" s="27">
        <v>150</v>
      </c>
      <c r="H45" s="38">
        <f t="shared" si="9"/>
        <v>1200</v>
      </c>
      <c r="I45" s="30">
        <f t="shared" si="4"/>
        <v>1464</v>
      </c>
      <c r="J45" s="86"/>
    </row>
    <row r="46" spans="1:12">
      <c r="A46" s="84"/>
      <c r="B46" s="85"/>
      <c r="C46" s="26" t="s">
        <v>162</v>
      </c>
      <c r="D46" s="8" t="s">
        <v>91</v>
      </c>
      <c r="E46" s="34">
        <v>8</v>
      </c>
      <c r="F46" s="1" t="s">
        <v>70</v>
      </c>
      <c r="G46" s="27">
        <v>100</v>
      </c>
      <c r="H46" s="38">
        <f t="shared" si="9"/>
        <v>800</v>
      </c>
      <c r="I46" s="30">
        <f t="shared" si="4"/>
        <v>976</v>
      </c>
      <c r="J46" s="86"/>
    </row>
    <row r="47" spans="1:12">
      <c r="D47" s="14"/>
      <c r="E47" s="94" t="s">
        <v>163</v>
      </c>
      <c r="F47" s="94"/>
      <c r="G47" s="94"/>
      <c r="H47" s="94"/>
      <c r="I47" s="94"/>
      <c r="J47" s="23">
        <f>SUM(I8:I46)</f>
        <v>139199.56</v>
      </c>
      <c r="L47" s="18"/>
    </row>
    <row r="48" spans="1:12">
      <c r="I48" s="20">
        <f t="shared" si="4"/>
        <v>0</v>
      </c>
    </row>
    <row r="49" spans="1:10" ht="22.5">
      <c r="A49" s="31" t="s">
        <v>0</v>
      </c>
      <c r="B49" s="31" t="s">
        <v>1</v>
      </c>
      <c r="C49" s="31" t="s">
        <v>5</v>
      </c>
      <c r="D49" s="31" t="s">
        <v>4</v>
      </c>
      <c r="E49" s="32" t="s">
        <v>7</v>
      </c>
      <c r="F49" s="31" t="s">
        <v>8</v>
      </c>
      <c r="G49" s="32" t="s">
        <v>128</v>
      </c>
      <c r="H49" s="33" t="s">
        <v>129</v>
      </c>
      <c r="I49" s="33" t="s">
        <v>130</v>
      </c>
      <c r="J49" s="86"/>
    </row>
    <row r="50" spans="1:10">
      <c r="A50" s="84" t="s">
        <v>110</v>
      </c>
      <c r="B50" s="85" t="s">
        <v>111</v>
      </c>
      <c r="C50" s="26"/>
      <c r="D50" s="7" t="s">
        <v>24</v>
      </c>
      <c r="E50" s="27"/>
      <c r="F50" s="7"/>
      <c r="G50" s="28"/>
      <c r="H50" s="29"/>
      <c r="I50" s="30">
        <f t="shared" si="4"/>
        <v>0</v>
      </c>
      <c r="J50" s="86"/>
    </row>
    <row r="51" spans="1:10">
      <c r="A51" s="84"/>
      <c r="B51" s="85"/>
      <c r="C51" s="26" t="s">
        <v>164</v>
      </c>
      <c r="D51" s="11" t="s">
        <v>65</v>
      </c>
      <c r="E51" s="27">
        <v>4</v>
      </c>
      <c r="F51" s="1" t="s">
        <v>70</v>
      </c>
      <c r="G51" s="28">
        <v>15</v>
      </c>
      <c r="H51" s="35">
        <f t="shared" ref="H51:H54" si="10">G51*E51</f>
        <v>60</v>
      </c>
      <c r="I51" s="30">
        <f t="shared" si="4"/>
        <v>73.2</v>
      </c>
      <c r="J51" s="86"/>
    </row>
    <row r="52" spans="1:10">
      <c r="A52" s="84"/>
      <c r="B52" s="85"/>
      <c r="C52" s="26" t="s">
        <v>165</v>
      </c>
      <c r="D52" s="11" t="s">
        <v>112</v>
      </c>
      <c r="E52" s="27">
        <v>17</v>
      </c>
      <c r="F52" s="7" t="s">
        <v>9</v>
      </c>
      <c r="G52" s="28">
        <v>10</v>
      </c>
      <c r="H52" s="35">
        <f t="shared" si="10"/>
        <v>170</v>
      </c>
      <c r="I52" s="30">
        <f t="shared" si="4"/>
        <v>207.4</v>
      </c>
      <c r="J52" s="86"/>
    </row>
    <row r="53" spans="1:10">
      <c r="A53" s="84"/>
      <c r="B53" s="85"/>
      <c r="C53" s="26" t="s">
        <v>166</v>
      </c>
      <c r="D53" s="11" t="s">
        <v>25</v>
      </c>
      <c r="E53" s="27">
        <v>42</v>
      </c>
      <c r="F53" s="7" t="s">
        <v>9</v>
      </c>
      <c r="G53" s="28">
        <v>10</v>
      </c>
      <c r="H53" s="35">
        <f t="shared" si="10"/>
        <v>420</v>
      </c>
      <c r="I53" s="30">
        <f t="shared" si="4"/>
        <v>512.4</v>
      </c>
      <c r="J53" s="86"/>
    </row>
    <row r="54" spans="1:10">
      <c r="A54" s="84"/>
      <c r="B54" s="85"/>
      <c r="C54" s="26" t="s">
        <v>167</v>
      </c>
      <c r="D54" s="11" t="s">
        <v>26</v>
      </c>
      <c r="E54" s="27">
        <v>16</v>
      </c>
      <c r="F54" s="7" t="s">
        <v>9</v>
      </c>
      <c r="G54" s="28">
        <v>12</v>
      </c>
      <c r="H54" s="35">
        <f t="shared" si="10"/>
        <v>192</v>
      </c>
      <c r="I54" s="30">
        <f t="shared" si="4"/>
        <v>234.24</v>
      </c>
      <c r="J54" s="86"/>
    </row>
    <row r="55" spans="1:10">
      <c r="A55" s="84"/>
      <c r="B55" s="85"/>
      <c r="C55" s="26" t="s">
        <v>168</v>
      </c>
      <c r="D55" s="39" t="s">
        <v>169</v>
      </c>
      <c r="E55" s="36">
        <v>2</v>
      </c>
      <c r="F55" s="1" t="s">
        <v>70</v>
      </c>
      <c r="G55" s="36">
        <v>40</v>
      </c>
      <c r="H55" s="35">
        <f>G55*E55</f>
        <v>80</v>
      </c>
      <c r="I55" s="30">
        <f t="shared" si="4"/>
        <v>97.6</v>
      </c>
      <c r="J55" s="86"/>
    </row>
    <row r="56" spans="1:10">
      <c r="A56" s="84"/>
      <c r="B56" s="85"/>
      <c r="C56" s="26"/>
      <c r="D56" s="6"/>
      <c r="E56" s="27"/>
      <c r="F56" s="7"/>
      <c r="G56" s="28"/>
      <c r="H56" s="29"/>
      <c r="I56" s="30">
        <f t="shared" si="4"/>
        <v>0</v>
      </c>
      <c r="J56" s="86"/>
    </row>
    <row r="57" spans="1:10">
      <c r="A57" s="84"/>
      <c r="B57" s="85"/>
      <c r="C57" s="26"/>
      <c r="D57" s="7" t="s">
        <v>69</v>
      </c>
      <c r="E57" s="27"/>
      <c r="F57" s="7"/>
      <c r="G57" s="28"/>
      <c r="H57" s="29"/>
      <c r="I57" s="30">
        <f t="shared" si="4"/>
        <v>0</v>
      </c>
      <c r="J57" s="86"/>
    </row>
    <row r="58" spans="1:10">
      <c r="A58" s="84"/>
      <c r="B58" s="85"/>
      <c r="C58" s="26" t="s">
        <v>170</v>
      </c>
      <c r="D58" s="6" t="s">
        <v>120</v>
      </c>
      <c r="E58" s="37">
        <v>25</v>
      </c>
      <c r="F58" s="1" t="s">
        <v>74</v>
      </c>
      <c r="G58" s="27">
        <v>25</v>
      </c>
      <c r="H58" s="29">
        <f t="shared" ref="H58:H70" si="11">G58*E58</f>
        <v>625</v>
      </c>
      <c r="I58" s="30">
        <f t="shared" si="4"/>
        <v>762.5</v>
      </c>
      <c r="J58" s="86"/>
    </row>
    <row r="59" spans="1:10">
      <c r="A59" s="84"/>
      <c r="B59" s="85"/>
      <c r="C59" s="26" t="s">
        <v>171</v>
      </c>
      <c r="D59" s="6" t="s">
        <v>121</v>
      </c>
      <c r="E59" s="37">
        <v>15</v>
      </c>
      <c r="F59" s="1" t="s">
        <v>74</v>
      </c>
      <c r="G59" s="27">
        <v>12</v>
      </c>
      <c r="H59" s="29">
        <f t="shared" si="11"/>
        <v>180</v>
      </c>
      <c r="I59" s="30">
        <f t="shared" si="4"/>
        <v>219.6</v>
      </c>
      <c r="J59" s="86"/>
    </row>
    <row r="60" spans="1:10">
      <c r="A60" s="84"/>
      <c r="B60" s="85"/>
      <c r="C60" s="26" t="s">
        <v>172</v>
      </c>
      <c r="D60" s="9" t="s">
        <v>114</v>
      </c>
      <c r="E60" s="37">
        <v>4</v>
      </c>
      <c r="F60" s="1" t="s">
        <v>70</v>
      </c>
      <c r="G60" s="27">
        <v>150</v>
      </c>
      <c r="H60" s="29">
        <f t="shared" si="11"/>
        <v>600</v>
      </c>
      <c r="I60" s="30">
        <f t="shared" si="4"/>
        <v>732</v>
      </c>
      <c r="J60" s="86"/>
    </row>
    <row r="61" spans="1:10" ht="25.5">
      <c r="A61" s="84"/>
      <c r="B61" s="85"/>
      <c r="C61" s="26" t="s">
        <v>173</v>
      </c>
      <c r="D61" s="9" t="s">
        <v>113</v>
      </c>
      <c r="E61" s="37">
        <v>3</v>
      </c>
      <c r="F61" s="7" t="s">
        <v>70</v>
      </c>
      <c r="G61" s="27">
        <v>100</v>
      </c>
      <c r="H61" s="29">
        <f t="shared" si="11"/>
        <v>300</v>
      </c>
      <c r="I61" s="30">
        <f t="shared" si="4"/>
        <v>366</v>
      </c>
      <c r="J61" s="86"/>
    </row>
    <row r="62" spans="1:10">
      <c r="A62" s="84"/>
      <c r="B62" s="85"/>
      <c r="C62" s="26" t="s">
        <v>174</v>
      </c>
      <c r="D62" s="6" t="s">
        <v>101</v>
      </c>
      <c r="E62" s="37">
        <v>4</v>
      </c>
      <c r="F62" s="7" t="s">
        <v>70</v>
      </c>
      <c r="G62" s="27">
        <v>150</v>
      </c>
      <c r="H62" s="29">
        <f t="shared" si="11"/>
        <v>600</v>
      </c>
      <c r="I62" s="30">
        <f t="shared" si="4"/>
        <v>732</v>
      </c>
      <c r="J62" s="86"/>
    </row>
    <row r="63" spans="1:10">
      <c r="A63" s="84"/>
      <c r="B63" s="85"/>
      <c r="C63" s="26" t="s">
        <v>175</v>
      </c>
      <c r="D63" s="9" t="s">
        <v>75</v>
      </c>
      <c r="E63" s="34">
        <v>10</v>
      </c>
      <c r="F63" s="7" t="s">
        <v>74</v>
      </c>
      <c r="G63" s="27">
        <v>35</v>
      </c>
      <c r="H63" s="29">
        <f t="shared" si="11"/>
        <v>350</v>
      </c>
      <c r="I63" s="30">
        <f t="shared" si="4"/>
        <v>427</v>
      </c>
      <c r="J63" s="86"/>
    </row>
    <row r="64" spans="1:10">
      <c r="A64" s="84"/>
      <c r="B64" s="85"/>
      <c r="C64" s="26" t="s">
        <v>176</v>
      </c>
      <c r="D64" s="9" t="s">
        <v>76</v>
      </c>
      <c r="E64" s="34">
        <v>6</v>
      </c>
      <c r="F64" s="1" t="s">
        <v>74</v>
      </c>
      <c r="G64" s="27">
        <v>25</v>
      </c>
      <c r="H64" s="29">
        <f t="shared" si="11"/>
        <v>150</v>
      </c>
      <c r="I64" s="30">
        <f t="shared" si="4"/>
        <v>183</v>
      </c>
      <c r="J64" s="86"/>
    </row>
    <row r="65" spans="1:10">
      <c r="A65" s="84"/>
      <c r="B65" s="85"/>
      <c r="C65" s="26" t="s">
        <v>177</v>
      </c>
      <c r="D65" s="8" t="s">
        <v>77</v>
      </c>
      <c r="E65" s="34">
        <v>3</v>
      </c>
      <c r="F65" s="1" t="s">
        <v>70</v>
      </c>
      <c r="G65" s="27">
        <v>20</v>
      </c>
      <c r="H65" s="29">
        <f t="shared" si="11"/>
        <v>60</v>
      </c>
      <c r="I65" s="30">
        <f t="shared" si="4"/>
        <v>73.2</v>
      </c>
      <c r="J65" s="86"/>
    </row>
    <row r="66" spans="1:10">
      <c r="A66" s="84"/>
      <c r="B66" s="85"/>
      <c r="C66" s="26" t="s">
        <v>178</v>
      </c>
      <c r="D66" s="8" t="s">
        <v>78</v>
      </c>
      <c r="E66" s="34">
        <v>1</v>
      </c>
      <c r="F66" s="1" t="s">
        <v>71</v>
      </c>
      <c r="G66" s="27">
        <v>50</v>
      </c>
      <c r="H66" s="29">
        <f t="shared" si="11"/>
        <v>50</v>
      </c>
      <c r="I66" s="30">
        <f t="shared" si="4"/>
        <v>61</v>
      </c>
      <c r="J66" s="86"/>
    </row>
    <row r="67" spans="1:10">
      <c r="A67" s="84"/>
      <c r="B67" s="85"/>
      <c r="C67" s="26" t="s">
        <v>179</v>
      </c>
      <c r="D67" s="9" t="s">
        <v>79</v>
      </c>
      <c r="E67" s="34">
        <v>22</v>
      </c>
      <c r="F67" s="1" t="s">
        <v>9</v>
      </c>
      <c r="G67" s="27">
        <v>12</v>
      </c>
      <c r="H67" s="29">
        <f t="shared" si="11"/>
        <v>264</v>
      </c>
      <c r="I67" s="30">
        <f t="shared" si="4"/>
        <v>322.08</v>
      </c>
      <c r="J67" s="86"/>
    </row>
    <row r="68" spans="1:10" ht="25.5">
      <c r="A68" s="84"/>
      <c r="B68" s="85"/>
      <c r="C68" s="26" t="s">
        <v>180</v>
      </c>
      <c r="D68" s="9" t="s">
        <v>80</v>
      </c>
      <c r="E68" s="34">
        <v>33</v>
      </c>
      <c r="F68" s="1" t="s">
        <v>9</v>
      </c>
      <c r="G68" s="27">
        <v>30</v>
      </c>
      <c r="H68" s="29">
        <f t="shared" si="11"/>
        <v>990</v>
      </c>
      <c r="I68" s="30">
        <f t="shared" si="4"/>
        <v>1207.8</v>
      </c>
      <c r="J68" s="86"/>
    </row>
    <row r="69" spans="1:10">
      <c r="A69" s="84"/>
      <c r="B69" s="85"/>
      <c r="C69" s="26" t="s">
        <v>181</v>
      </c>
      <c r="D69" s="8" t="s">
        <v>81</v>
      </c>
      <c r="E69" s="34">
        <v>16</v>
      </c>
      <c r="F69" s="1" t="s">
        <v>9</v>
      </c>
      <c r="G69" s="27">
        <v>20</v>
      </c>
      <c r="H69" s="29">
        <f t="shared" si="11"/>
        <v>320</v>
      </c>
      <c r="I69" s="30">
        <f t="shared" si="4"/>
        <v>390.4</v>
      </c>
      <c r="J69" s="86"/>
    </row>
    <row r="70" spans="1:10">
      <c r="A70" s="84"/>
      <c r="B70" s="85"/>
      <c r="C70" s="26" t="s">
        <v>182</v>
      </c>
      <c r="D70" s="8" t="s">
        <v>82</v>
      </c>
      <c r="E70" s="34">
        <v>16</v>
      </c>
      <c r="F70" s="1" t="s">
        <v>9</v>
      </c>
      <c r="G70" s="27">
        <v>120</v>
      </c>
      <c r="H70" s="29">
        <f t="shared" si="11"/>
        <v>1920</v>
      </c>
      <c r="I70" s="30">
        <f t="shared" si="4"/>
        <v>2342.4</v>
      </c>
      <c r="J70" s="86"/>
    </row>
    <row r="71" spans="1:10" ht="38.25">
      <c r="A71" s="84"/>
      <c r="B71" s="85"/>
      <c r="C71" s="26" t="s">
        <v>183</v>
      </c>
      <c r="D71" s="9" t="s">
        <v>83</v>
      </c>
      <c r="E71" s="37">
        <v>20</v>
      </c>
      <c r="F71" s="1" t="s">
        <v>9</v>
      </c>
      <c r="G71" s="27">
        <v>200</v>
      </c>
      <c r="H71" s="29">
        <f t="shared" ref="H71" si="12">G71*E71</f>
        <v>4000</v>
      </c>
      <c r="I71" s="30">
        <f t="shared" si="4"/>
        <v>4880</v>
      </c>
      <c r="J71" s="86"/>
    </row>
    <row r="72" spans="1:10" ht="38.25">
      <c r="A72" s="84"/>
      <c r="B72" s="85"/>
      <c r="C72" s="26" t="s">
        <v>184</v>
      </c>
      <c r="D72" s="9" t="s">
        <v>109</v>
      </c>
      <c r="E72" s="37">
        <v>2</v>
      </c>
      <c r="F72" s="1" t="s">
        <v>72</v>
      </c>
      <c r="G72" s="27">
        <v>250</v>
      </c>
      <c r="H72" s="29">
        <f t="shared" ref="H72:H74" si="13">G72*E72</f>
        <v>500</v>
      </c>
      <c r="I72" s="30">
        <f t="shared" si="4"/>
        <v>610</v>
      </c>
      <c r="J72" s="86"/>
    </row>
    <row r="73" spans="1:10">
      <c r="A73" s="84"/>
      <c r="B73" s="85"/>
      <c r="C73" s="26" t="s">
        <v>185</v>
      </c>
      <c r="D73" s="8" t="s">
        <v>116</v>
      </c>
      <c r="E73" s="34">
        <v>2</v>
      </c>
      <c r="F73" s="1" t="s">
        <v>72</v>
      </c>
      <c r="G73" s="27">
        <v>480</v>
      </c>
      <c r="H73" s="29">
        <f t="shared" si="13"/>
        <v>960</v>
      </c>
      <c r="I73" s="30">
        <f t="shared" si="4"/>
        <v>1171.2</v>
      </c>
      <c r="J73" s="86"/>
    </row>
    <row r="74" spans="1:10" ht="25.5">
      <c r="A74" s="84"/>
      <c r="B74" s="85"/>
      <c r="C74" s="26" t="s">
        <v>186</v>
      </c>
      <c r="D74" s="9" t="s">
        <v>117</v>
      </c>
      <c r="E74" s="37">
        <v>2</v>
      </c>
      <c r="F74" s="1" t="s">
        <v>72</v>
      </c>
      <c r="G74" s="27">
        <v>360</v>
      </c>
      <c r="H74" s="29">
        <f t="shared" si="13"/>
        <v>720</v>
      </c>
      <c r="I74" s="30">
        <f t="shared" si="4"/>
        <v>878.4</v>
      </c>
      <c r="J74" s="86"/>
    </row>
    <row r="75" spans="1:10" ht="38.25">
      <c r="A75" s="84"/>
      <c r="B75" s="85"/>
      <c r="C75" s="26" t="s">
        <v>187</v>
      </c>
      <c r="D75" s="9" t="s">
        <v>84</v>
      </c>
      <c r="E75" s="34">
        <v>4</v>
      </c>
      <c r="F75" s="1" t="s">
        <v>72</v>
      </c>
      <c r="G75" s="27">
        <v>300</v>
      </c>
      <c r="H75" s="29">
        <f t="shared" ref="H75:H78" si="14">G75*E75</f>
        <v>1200</v>
      </c>
      <c r="I75" s="30">
        <f t="shared" si="4"/>
        <v>1464</v>
      </c>
      <c r="J75" s="86"/>
    </row>
    <row r="76" spans="1:10" ht="25.5">
      <c r="A76" s="84"/>
      <c r="B76" s="85"/>
      <c r="C76" s="26" t="s">
        <v>188</v>
      </c>
      <c r="D76" s="9" t="s">
        <v>115</v>
      </c>
      <c r="E76" s="34">
        <v>2</v>
      </c>
      <c r="F76" s="1" t="s">
        <v>72</v>
      </c>
      <c r="G76" s="27">
        <v>250</v>
      </c>
      <c r="H76" s="29">
        <f t="shared" si="14"/>
        <v>500</v>
      </c>
      <c r="I76" s="30">
        <f t="shared" si="4"/>
        <v>610</v>
      </c>
      <c r="J76" s="86"/>
    </row>
    <row r="77" spans="1:10">
      <c r="A77" s="84"/>
      <c r="B77" s="85"/>
      <c r="C77" s="26" t="s">
        <v>189</v>
      </c>
      <c r="D77" s="9" t="s">
        <v>86</v>
      </c>
      <c r="E77" s="34">
        <v>4</v>
      </c>
      <c r="F77" s="1" t="s">
        <v>70</v>
      </c>
      <c r="G77" s="27">
        <v>200</v>
      </c>
      <c r="H77" s="29">
        <f t="shared" si="14"/>
        <v>800</v>
      </c>
      <c r="I77" s="30">
        <f t="shared" si="4"/>
        <v>976</v>
      </c>
      <c r="J77" s="86"/>
    </row>
    <row r="78" spans="1:10" ht="25.5">
      <c r="A78" s="84"/>
      <c r="B78" s="85"/>
      <c r="C78" s="26" t="s">
        <v>190</v>
      </c>
      <c r="D78" s="9" t="s">
        <v>87</v>
      </c>
      <c r="E78" s="34">
        <v>2</v>
      </c>
      <c r="F78" s="1" t="s">
        <v>70</v>
      </c>
      <c r="G78" s="27">
        <v>150</v>
      </c>
      <c r="H78" s="29">
        <f t="shared" si="14"/>
        <v>300</v>
      </c>
      <c r="I78" s="30">
        <f t="shared" si="4"/>
        <v>366</v>
      </c>
      <c r="J78" s="86"/>
    </row>
    <row r="79" spans="1:10">
      <c r="A79" s="84"/>
      <c r="B79" s="85"/>
      <c r="C79" s="26" t="s">
        <v>191</v>
      </c>
      <c r="D79" s="8" t="s">
        <v>119</v>
      </c>
      <c r="E79" s="34">
        <v>1</v>
      </c>
      <c r="F79" s="1" t="s">
        <v>71</v>
      </c>
      <c r="G79" s="27">
        <v>1200</v>
      </c>
      <c r="H79" s="29">
        <f t="shared" ref="H79:H80" si="15">G79*E79</f>
        <v>1200</v>
      </c>
      <c r="I79" s="30">
        <f t="shared" ref="I79:I132" si="16">H79*1.22</f>
        <v>1464</v>
      </c>
      <c r="J79" s="86"/>
    </row>
    <row r="80" spans="1:10" ht="38.25">
      <c r="A80" s="84"/>
      <c r="B80" s="85"/>
      <c r="C80" s="26" t="s">
        <v>192</v>
      </c>
      <c r="D80" s="9" t="s">
        <v>118</v>
      </c>
      <c r="E80" s="34">
        <v>2</v>
      </c>
      <c r="F80" s="1" t="s">
        <v>72</v>
      </c>
      <c r="G80" s="27">
        <v>250</v>
      </c>
      <c r="H80" s="29">
        <f t="shared" si="15"/>
        <v>500</v>
      </c>
      <c r="I80" s="30">
        <f t="shared" si="16"/>
        <v>610</v>
      </c>
      <c r="J80" s="86"/>
    </row>
    <row r="81" spans="1:10" ht="25.5">
      <c r="A81" s="84"/>
      <c r="B81" s="85"/>
      <c r="C81" s="26" t="s">
        <v>193</v>
      </c>
      <c r="D81" s="9" t="s">
        <v>94</v>
      </c>
      <c r="E81" s="34">
        <v>50</v>
      </c>
      <c r="F81" s="1" t="s">
        <v>9</v>
      </c>
      <c r="G81" s="27">
        <v>20</v>
      </c>
      <c r="H81" s="38">
        <f t="shared" ref="H81" si="17">G81*E81</f>
        <v>1000</v>
      </c>
      <c r="I81" s="30">
        <f t="shared" si="16"/>
        <v>1220</v>
      </c>
      <c r="J81" s="86"/>
    </row>
    <row r="82" spans="1:10">
      <c r="A82" s="84"/>
      <c r="B82" s="85"/>
      <c r="C82" s="26" t="s">
        <v>194</v>
      </c>
      <c r="D82" s="9" t="s">
        <v>89</v>
      </c>
      <c r="E82" s="34">
        <v>4</v>
      </c>
      <c r="F82" s="1" t="s">
        <v>70</v>
      </c>
      <c r="G82" s="27">
        <v>100</v>
      </c>
      <c r="H82" s="38">
        <f t="shared" ref="H82:H84" si="18">G82*E82</f>
        <v>400</v>
      </c>
      <c r="I82" s="30">
        <f t="shared" si="16"/>
        <v>488</v>
      </c>
      <c r="J82" s="86"/>
    </row>
    <row r="83" spans="1:10">
      <c r="A83" s="84"/>
      <c r="B83" s="85"/>
      <c r="C83" s="26" t="s">
        <v>195</v>
      </c>
      <c r="D83" s="8" t="s">
        <v>90</v>
      </c>
      <c r="E83" s="34">
        <v>2</v>
      </c>
      <c r="F83" s="1" t="s">
        <v>70</v>
      </c>
      <c r="G83" s="27">
        <v>150</v>
      </c>
      <c r="H83" s="38">
        <f t="shared" si="18"/>
        <v>300</v>
      </c>
      <c r="I83" s="30">
        <f t="shared" si="16"/>
        <v>366</v>
      </c>
      <c r="J83" s="86"/>
    </row>
    <row r="84" spans="1:10">
      <c r="A84" s="84"/>
      <c r="B84" s="85"/>
      <c r="C84" s="26" t="s">
        <v>196</v>
      </c>
      <c r="D84" s="8" t="s">
        <v>91</v>
      </c>
      <c r="E84" s="34">
        <v>2</v>
      </c>
      <c r="F84" s="1" t="s">
        <v>70</v>
      </c>
      <c r="G84" s="27">
        <v>100</v>
      </c>
      <c r="H84" s="38">
        <f t="shared" si="18"/>
        <v>200</v>
      </c>
      <c r="I84" s="30">
        <f t="shared" si="16"/>
        <v>244</v>
      </c>
      <c r="J84" s="86"/>
    </row>
    <row r="85" spans="1:10">
      <c r="D85" s="14"/>
      <c r="E85" s="94" t="s">
        <v>197</v>
      </c>
      <c r="F85" s="94"/>
      <c r="G85" s="94"/>
      <c r="H85" s="94"/>
      <c r="I85" s="94"/>
      <c r="J85" s="23">
        <f>SUM(I50:I84)</f>
        <v>24291.420000000002</v>
      </c>
    </row>
    <row r="86" spans="1:10">
      <c r="I86" s="20">
        <f t="shared" si="16"/>
        <v>0</v>
      </c>
    </row>
    <row r="87" spans="1:10" ht="22.5">
      <c r="A87" s="31" t="s">
        <v>0</v>
      </c>
      <c r="B87" s="31" t="s">
        <v>1</v>
      </c>
      <c r="C87" s="31" t="s">
        <v>5</v>
      </c>
      <c r="D87" s="31" t="s">
        <v>4</v>
      </c>
      <c r="E87" s="32" t="s">
        <v>7</v>
      </c>
      <c r="F87" s="31" t="s">
        <v>8</v>
      </c>
      <c r="G87" s="32" t="s">
        <v>128</v>
      </c>
      <c r="H87" s="33" t="s">
        <v>129</v>
      </c>
      <c r="I87" s="33" t="s">
        <v>130</v>
      </c>
      <c r="J87" s="86"/>
    </row>
    <row r="88" spans="1:10">
      <c r="A88" s="84" t="s">
        <v>122</v>
      </c>
      <c r="B88" s="85" t="s">
        <v>123</v>
      </c>
      <c r="C88" s="26"/>
      <c r="D88" s="7" t="s">
        <v>24</v>
      </c>
      <c r="E88" s="27"/>
      <c r="F88" s="7"/>
      <c r="G88" s="28"/>
      <c r="H88" s="29"/>
      <c r="I88" s="30">
        <f t="shared" si="16"/>
        <v>0</v>
      </c>
      <c r="J88" s="86"/>
    </row>
    <row r="89" spans="1:10">
      <c r="A89" s="84"/>
      <c r="B89" s="85"/>
      <c r="C89" s="26" t="s">
        <v>199</v>
      </c>
      <c r="D89" s="6" t="s">
        <v>65</v>
      </c>
      <c r="E89" s="27">
        <v>6</v>
      </c>
      <c r="F89" s="1" t="s">
        <v>70</v>
      </c>
      <c r="G89" s="28">
        <v>15</v>
      </c>
      <c r="H89" s="35">
        <f t="shared" ref="H89:H92" si="19">G89*E89</f>
        <v>90</v>
      </c>
      <c r="I89" s="30">
        <f t="shared" si="16"/>
        <v>109.8</v>
      </c>
      <c r="J89" s="86"/>
    </row>
    <row r="90" spans="1:10">
      <c r="A90" s="84"/>
      <c r="B90" s="85"/>
      <c r="C90" s="26" t="s">
        <v>200</v>
      </c>
      <c r="D90" s="6" t="s">
        <v>112</v>
      </c>
      <c r="E90" s="27">
        <v>10</v>
      </c>
      <c r="F90" s="7" t="s">
        <v>9</v>
      </c>
      <c r="G90" s="28">
        <v>10</v>
      </c>
      <c r="H90" s="35">
        <f t="shared" si="19"/>
        <v>100</v>
      </c>
      <c r="I90" s="30">
        <f t="shared" si="16"/>
        <v>122</v>
      </c>
      <c r="J90" s="86"/>
    </row>
    <row r="91" spans="1:10">
      <c r="A91" s="84"/>
      <c r="B91" s="85"/>
      <c r="C91" s="26" t="s">
        <v>201</v>
      </c>
      <c r="D91" s="6" t="s">
        <v>25</v>
      </c>
      <c r="E91" s="27">
        <v>32</v>
      </c>
      <c r="F91" s="7" t="s">
        <v>9</v>
      </c>
      <c r="G91" s="28">
        <v>10</v>
      </c>
      <c r="H91" s="35">
        <f t="shared" si="19"/>
        <v>320</v>
      </c>
      <c r="I91" s="30">
        <f t="shared" si="16"/>
        <v>390.4</v>
      </c>
      <c r="J91" s="86"/>
    </row>
    <row r="92" spans="1:10">
      <c r="A92" s="84"/>
      <c r="B92" s="85"/>
      <c r="C92" s="26" t="s">
        <v>202</v>
      </c>
      <c r="D92" s="6" t="s">
        <v>26</v>
      </c>
      <c r="E92" s="27">
        <v>15</v>
      </c>
      <c r="F92" s="7" t="s">
        <v>9</v>
      </c>
      <c r="G92" s="28">
        <v>12</v>
      </c>
      <c r="H92" s="35">
        <f t="shared" si="19"/>
        <v>180</v>
      </c>
      <c r="I92" s="30">
        <f t="shared" si="16"/>
        <v>219.6</v>
      </c>
      <c r="J92" s="86"/>
    </row>
    <row r="93" spans="1:10">
      <c r="A93" s="84"/>
      <c r="B93" s="85"/>
      <c r="C93" s="26" t="s">
        <v>203</v>
      </c>
      <c r="D93" s="10" t="s">
        <v>92</v>
      </c>
      <c r="E93" s="36">
        <v>6</v>
      </c>
      <c r="F93" s="1" t="s">
        <v>70</v>
      </c>
      <c r="G93" s="36">
        <v>40</v>
      </c>
      <c r="H93" s="35">
        <f>G93*E93</f>
        <v>240</v>
      </c>
      <c r="I93" s="30">
        <f t="shared" si="16"/>
        <v>292.8</v>
      </c>
      <c r="J93" s="86"/>
    </row>
    <row r="94" spans="1:10">
      <c r="A94" s="84"/>
      <c r="B94" s="85"/>
      <c r="C94" s="26"/>
      <c r="D94" s="6"/>
      <c r="E94" s="27"/>
      <c r="F94" s="7"/>
      <c r="G94" s="28"/>
      <c r="H94" s="29"/>
      <c r="I94" s="30">
        <f t="shared" si="16"/>
        <v>0</v>
      </c>
      <c r="J94" s="86"/>
    </row>
    <row r="95" spans="1:10">
      <c r="A95" s="84"/>
      <c r="B95" s="85"/>
      <c r="C95" s="26"/>
      <c r="D95" s="7" t="s">
        <v>69</v>
      </c>
      <c r="E95" s="27"/>
      <c r="F95" s="7"/>
      <c r="G95" s="28"/>
      <c r="H95" s="29"/>
      <c r="I95" s="30">
        <f t="shared" si="16"/>
        <v>0</v>
      </c>
      <c r="J95" s="86"/>
    </row>
    <row r="96" spans="1:10">
      <c r="A96" s="84"/>
      <c r="B96" s="85"/>
      <c r="C96" s="26" t="s">
        <v>204</v>
      </c>
      <c r="D96" s="6" t="s">
        <v>120</v>
      </c>
      <c r="E96" s="37">
        <v>30</v>
      </c>
      <c r="F96" s="1" t="s">
        <v>74</v>
      </c>
      <c r="G96" s="27">
        <v>25</v>
      </c>
      <c r="H96" s="29">
        <f t="shared" ref="H96:H108" si="20">G96*E96</f>
        <v>750</v>
      </c>
      <c r="I96" s="30">
        <f t="shared" si="16"/>
        <v>915</v>
      </c>
      <c r="J96" s="86"/>
    </row>
    <row r="97" spans="1:10">
      <c r="A97" s="84"/>
      <c r="B97" s="85"/>
      <c r="C97" s="26" t="s">
        <v>205</v>
      </c>
      <c r="D97" s="6" t="s">
        <v>121</v>
      </c>
      <c r="E97" s="37">
        <v>10</v>
      </c>
      <c r="F97" s="1" t="s">
        <v>74</v>
      </c>
      <c r="G97" s="27">
        <v>12</v>
      </c>
      <c r="H97" s="29">
        <f t="shared" si="20"/>
        <v>120</v>
      </c>
      <c r="I97" s="30">
        <f t="shared" si="16"/>
        <v>146.4</v>
      </c>
      <c r="J97" s="86"/>
    </row>
    <row r="98" spans="1:10">
      <c r="A98" s="84"/>
      <c r="B98" s="85"/>
      <c r="C98" s="26" t="s">
        <v>206</v>
      </c>
      <c r="D98" s="9" t="s">
        <v>114</v>
      </c>
      <c r="E98" s="37">
        <v>4</v>
      </c>
      <c r="F98" s="1" t="s">
        <v>70</v>
      </c>
      <c r="G98" s="27">
        <v>150</v>
      </c>
      <c r="H98" s="29">
        <f t="shared" si="20"/>
        <v>600</v>
      </c>
      <c r="I98" s="30">
        <f t="shared" si="16"/>
        <v>732</v>
      </c>
      <c r="J98" s="86"/>
    </row>
    <row r="99" spans="1:10" ht="25.5">
      <c r="A99" s="84"/>
      <c r="B99" s="85"/>
      <c r="C99" s="26" t="s">
        <v>207</v>
      </c>
      <c r="D99" s="9" t="s">
        <v>113</v>
      </c>
      <c r="E99" s="37">
        <v>2</v>
      </c>
      <c r="F99" s="7" t="s">
        <v>70</v>
      </c>
      <c r="G99" s="27">
        <v>100</v>
      </c>
      <c r="H99" s="29">
        <f t="shared" si="20"/>
        <v>200</v>
      </c>
      <c r="I99" s="30">
        <f t="shared" si="16"/>
        <v>244</v>
      </c>
      <c r="J99" s="86"/>
    </row>
    <row r="100" spans="1:10">
      <c r="A100" s="84"/>
      <c r="B100" s="85"/>
      <c r="C100" s="26" t="s">
        <v>208</v>
      </c>
      <c r="D100" s="6" t="s">
        <v>101</v>
      </c>
      <c r="E100" s="37">
        <v>4</v>
      </c>
      <c r="F100" s="7" t="s">
        <v>70</v>
      </c>
      <c r="G100" s="27">
        <v>150</v>
      </c>
      <c r="H100" s="29">
        <f t="shared" si="20"/>
        <v>600</v>
      </c>
      <c r="I100" s="30">
        <f t="shared" si="16"/>
        <v>732</v>
      </c>
      <c r="J100" s="86"/>
    </row>
    <row r="101" spans="1:10">
      <c r="A101" s="84"/>
      <c r="B101" s="85"/>
      <c r="C101" s="26" t="s">
        <v>209</v>
      </c>
      <c r="D101" s="9" t="s">
        <v>75</v>
      </c>
      <c r="E101" s="34">
        <v>6</v>
      </c>
      <c r="F101" s="7" t="s">
        <v>74</v>
      </c>
      <c r="G101" s="27">
        <v>35</v>
      </c>
      <c r="H101" s="29">
        <f t="shared" si="20"/>
        <v>210</v>
      </c>
      <c r="I101" s="30">
        <f t="shared" si="16"/>
        <v>256.2</v>
      </c>
      <c r="J101" s="86"/>
    </row>
    <row r="102" spans="1:10">
      <c r="A102" s="84"/>
      <c r="B102" s="85"/>
      <c r="C102" s="26" t="s">
        <v>210</v>
      </c>
      <c r="D102" s="9" t="s">
        <v>76</v>
      </c>
      <c r="E102" s="34">
        <v>10</v>
      </c>
      <c r="F102" s="1" t="s">
        <v>74</v>
      </c>
      <c r="G102" s="27">
        <v>25</v>
      </c>
      <c r="H102" s="29">
        <f t="shared" si="20"/>
        <v>250</v>
      </c>
      <c r="I102" s="30">
        <f t="shared" si="16"/>
        <v>305</v>
      </c>
      <c r="J102" s="86"/>
    </row>
    <row r="103" spans="1:10">
      <c r="A103" s="84"/>
      <c r="B103" s="85"/>
      <c r="C103" s="26" t="s">
        <v>211</v>
      </c>
      <c r="D103" s="8" t="s">
        <v>77</v>
      </c>
      <c r="E103" s="34">
        <v>4</v>
      </c>
      <c r="F103" s="1" t="s">
        <v>70</v>
      </c>
      <c r="G103" s="27">
        <v>20</v>
      </c>
      <c r="H103" s="29">
        <f t="shared" si="20"/>
        <v>80</v>
      </c>
      <c r="I103" s="30">
        <f t="shared" si="16"/>
        <v>97.6</v>
      </c>
      <c r="J103" s="86"/>
    </row>
    <row r="104" spans="1:10">
      <c r="A104" s="84"/>
      <c r="B104" s="85"/>
      <c r="C104" s="26" t="s">
        <v>212</v>
      </c>
      <c r="D104" s="8" t="s">
        <v>78</v>
      </c>
      <c r="E104" s="34">
        <v>1</v>
      </c>
      <c r="F104" s="1" t="s">
        <v>71</v>
      </c>
      <c r="G104" s="27">
        <v>50</v>
      </c>
      <c r="H104" s="29">
        <f t="shared" si="20"/>
        <v>50</v>
      </c>
      <c r="I104" s="30">
        <f t="shared" si="16"/>
        <v>61</v>
      </c>
      <c r="J104" s="86"/>
    </row>
    <row r="105" spans="1:10">
      <c r="A105" s="84"/>
      <c r="B105" s="85"/>
      <c r="C105" s="26" t="s">
        <v>213</v>
      </c>
      <c r="D105" s="9" t="s">
        <v>79</v>
      </c>
      <c r="E105" s="34">
        <v>25</v>
      </c>
      <c r="F105" s="1" t="s">
        <v>9</v>
      </c>
      <c r="G105" s="27">
        <v>12</v>
      </c>
      <c r="H105" s="29">
        <f t="shared" si="20"/>
        <v>300</v>
      </c>
      <c r="I105" s="30">
        <f t="shared" si="16"/>
        <v>366</v>
      </c>
      <c r="J105" s="86"/>
    </row>
    <row r="106" spans="1:10" ht="25.5">
      <c r="A106" s="84"/>
      <c r="B106" s="85"/>
      <c r="C106" s="26" t="s">
        <v>214</v>
      </c>
      <c r="D106" s="9" t="s">
        <v>80</v>
      </c>
      <c r="E106" s="34">
        <v>25</v>
      </c>
      <c r="F106" s="1" t="s">
        <v>9</v>
      </c>
      <c r="G106" s="27">
        <v>30</v>
      </c>
      <c r="H106" s="29">
        <f t="shared" si="20"/>
        <v>750</v>
      </c>
      <c r="I106" s="30">
        <f t="shared" si="16"/>
        <v>915</v>
      </c>
      <c r="J106" s="86"/>
    </row>
    <row r="107" spans="1:10">
      <c r="A107" s="84"/>
      <c r="B107" s="85"/>
      <c r="C107" s="26" t="s">
        <v>215</v>
      </c>
      <c r="D107" s="8" t="s">
        <v>81</v>
      </c>
      <c r="E107" s="34">
        <v>16</v>
      </c>
      <c r="F107" s="1" t="s">
        <v>9</v>
      </c>
      <c r="G107" s="27">
        <v>20</v>
      </c>
      <c r="H107" s="29">
        <f t="shared" si="20"/>
        <v>320</v>
      </c>
      <c r="I107" s="30">
        <f t="shared" si="16"/>
        <v>390.4</v>
      </c>
      <c r="J107" s="86"/>
    </row>
    <row r="108" spans="1:10">
      <c r="A108" s="84"/>
      <c r="B108" s="85"/>
      <c r="C108" s="26" t="s">
        <v>216</v>
      </c>
      <c r="D108" s="8" t="s">
        <v>82</v>
      </c>
      <c r="E108" s="34">
        <v>16</v>
      </c>
      <c r="F108" s="1" t="s">
        <v>9</v>
      </c>
      <c r="G108" s="27">
        <v>120</v>
      </c>
      <c r="H108" s="29">
        <f t="shared" si="20"/>
        <v>1920</v>
      </c>
      <c r="I108" s="30">
        <f t="shared" si="16"/>
        <v>2342.4</v>
      </c>
      <c r="J108" s="86"/>
    </row>
    <row r="109" spans="1:10" ht="38.25">
      <c r="A109" s="84"/>
      <c r="B109" s="85"/>
      <c r="C109" s="26" t="s">
        <v>217</v>
      </c>
      <c r="D109" s="9" t="s">
        <v>83</v>
      </c>
      <c r="E109" s="37">
        <v>18</v>
      </c>
      <c r="F109" s="1" t="s">
        <v>9</v>
      </c>
      <c r="G109" s="27">
        <v>200</v>
      </c>
      <c r="H109" s="29">
        <f t="shared" ref="H109" si="21">G109*E109</f>
        <v>3600</v>
      </c>
      <c r="I109" s="30">
        <f t="shared" si="16"/>
        <v>4392</v>
      </c>
      <c r="J109" s="86"/>
    </row>
    <row r="110" spans="1:10" ht="38.25">
      <c r="A110" s="84"/>
      <c r="B110" s="85"/>
      <c r="C110" s="26" t="s">
        <v>218</v>
      </c>
      <c r="D110" s="9" t="s">
        <v>109</v>
      </c>
      <c r="E110" s="37">
        <v>2</v>
      </c>
      <c r="F110" s="1" t="s">
        <v>72</v>
      </c>
      <c r="G110" s="27">
        <v>250</v>
      </c>
      <c r="H110" s="29">
        <f t="shared" ref="H110:H112" si="22">G110*E110</f>
        <v>500</v>
      </c>
      <c r="I110" s="30">
        <f t="shared" si="16"/>
        <v>610</v>
      </c>
      <c r="J110" s="86"/>
    </row>
    <row r="111" spans="1:10">
      <c r="A111" s="84"/>
      <c r="B111" s="85"/>
      <c r="C111" s="26" t="s">
        <v>219</v>
      </c>
      <c r="D111" s="8" t="s">
        <v>116</v>
      </c>
      <c r="E111" s="34">
        <v>1</v>
      </c>
      <c r="F111" s="1" t="s">
        <v>72</v>
      </c>
      <c r="G111" s="27">
        <v>480</v>
      </c>
      <c r="H111" s="29">
        <f t="shared" si="22"/>
        <v>480</v>
      </c>
      <c r="I111" s="30">
        <f t="shared" si="16"/>
        <v>585.6</v>
      </c>
      <c r="J111" s="86"/>
    </row>
    <row r="112" spans="1:10" ht="25.5">
      <c r="A112" s="84"/>
      <c r="B112" s="85"/>
      <c r="C112" s="26" t="s">
        <v>220</v>
      </c>
      <c r="D112" s="9" t="s">
        <v>117</v>
      </c>
      <c r="E112" s="37">
        <v>3</v>
      </c>
      <c r="F112" s="1" t="s">
        <v>72</v>
      </c>
      <c r="G112" s="27">
        <v>360</v>
      </c>
      <c r="H112" s="29">
        <f t="shared" si="22"/>
        <v>1080</v>
      </c>
      <c r="I112" s="30">
        <f t="shared" si="16"/>
        <v>1317.6</v>
      </c>
      <c r="J112" s="86"/>
    </row>
    <row r="113" spans="1:10" ht="38.25">
      <c r="A113" s="84"/>
      <c r="B113" s="85"/>
      <c r="C113" s="26" t="s">
        <v>221</v>
      </c>
      <c r="D113" s="9" t="s">
        <v>84</v>
      </c>
      <c r="E113" s="34">
        <v>4</v>
      </c>
      <c r="F113" s="1" t="s">
        <v>72</v>
      </c>
      <c r="G113" s="27">
        <v>300</v>
      </c>
      <c r="H113" s="29">
        <f t="shared" ref="H113:H116" si="23">G113*E113</f>
        <v>1200</v>
      </c>
      <c r="I113" s="30">
        <f t="shared" si="16"/>
        <v>1464</v>
      </c>
      <c r="J113" s="86"/>
    </row>
    <row r="114" spans="1:10" ht="25.5">
      <c r="A114" s="84"/>
      <c r="B114" s="85"/>
      <c r="C114" s="26" t="s">
        <v>222</v>
      </c>
      <c r="D114" s="9" t="s">
        <v>115</v>
      </c>
      <c r="E114" s="34">
        <v>2</v>
      </c>
      <c r="F114" s="1" t="s">
        <v>72</v>
      </c>
      <c r="G114" s="27">
        <v>250</v>
      </c>
      <c r="H114" s="29">
        <f t="shared" si="23"/>
        <v>500</v>
      </c>
      <c r="I114" s="30">
        <f t="shared" si="16"/>
        <v>610</v>
      </c>
      <c r="J114" s="86"/>
    </row>
    <row r="115" spans="1:10">
      <c r="A115" s="84"/>
      <c r="B115" s="85"/>
      <c r="C115" s="26" t="s">
        <v>223</v>
      </c>
      <c r="D115" s="9" t="s">
        <v>86</v>
      </c>
      <c r="E115" s="34">
        <v>2</v>
      </c>
      <c r="F115" s="1" t="s">
        <v>70</v>
      </c>
      <c r="G115" s="27">
        <v>200</v>
      </c>
      <c r="H115" s="29">
        <f t="shared" si="23"/>
        <v>400</v>
      </c>
      <c r="I115" s="30">
        <f t="shared" si="16"/>
        <v>488</v>
      </c>
      <c r="J115" s="86"/>
    </row>
    <row r="116" spans="1:10" ht="25.5">
      <c r="A116" s="84"/>
      <c r="B116" s="85"/>
      <c r="C116" s="26" t="s">
        <v>224</v>
      </c>
      <c r="D116" s="9" t="s">
        <v>87</v>
      </c>
      <c r="E116" s="34">
        <v>1</v>
      </c>
      <c r="F116" s="1" t="s">
        <v>70</v>
      </c>
      <c r="G116" s="27">
        <v>150</v>
      </c>
      <c r="H116" s="29">
        <f t="shared" si="23"/>
        <v>150</v>
      </c>
      <c r="I116" s="30">
        <f t="shared" si="16"/>
        <v>183</v>
      </c>
      <c r="J116" s="86"/>
    </row>
    <row r="117" spans="1:10">
      <c r="A117" s="84"/>
      <c r="B117" s="85"/>
      <c r="C117" s="26" t="s">
        <v>225</v>
      </c>
      <c r="D117" s="8" t="s">
        <v>119</v>
      </c>
      <c r="E117" s="34">
        <v>1</v>
      </c>
      <c r="F117" s="1" t="s">
        <v>71</v>
      </c>
      <c r="G117" s="27">
        <v>1300</v>
      </c>
      <c r="H117" s="29">
        <f t="shared" ref="H117:H118" si="24">G117*E117</f>
        <v>1300</v>
      </c>
      <c r="I117" s="30">
        <f t="shared" si="16"/>
        <v>1586</v>
      </c>
      <c r="J117" s="86"/>
    </row>
    <row r="118" spans="1:10" ht="38.25">
      <c r="A118" s="84"/>
      <c r="B118" s="85"/>
      <c r="C118" s="26" t="s">
        <v>226</v>
      </c>
      <c r="D118" s="9" t="s">
        <v>118</v>
      </c>
      <c r="E118" s="34">
        <v>2</v>
      </c>
      <c r="F118" s="1" t="s">
        <v>72</v>
      </c>
      <c r="G118" s="27">
        <v>250</v>
      </c>
      <c r="H118" s="29">
        <f t="shared" si="24"/>
        <v>500</v>
      </c>
      <c r="I118" s="30">
        <f t="shared" si="16"/>
        <v>610</v>
      </c>
      <c r="J118" s="86"/>
    </row>
    <row r="119" spans="1:10" ht="38.25">
      <c r="A119" s="84"/>
      <c r="B119" s="85"/>
      <c r="C119" s="26" t="s">
        <v>227</v>
      </c>
      <c r="D119" s="9" t="s">
        <v>124</v>
      </c>
      <c r="E119" s="34">
        <v>50</v>
      </c>
      <c r="F119" s="1" t="s">
        <v>9</v>
      </c>
      <c r="G119" s="27">
        <v>20</v>
      </c>
      <c r="H119" s="38">
        <f t="shared" ref="H119" si="25">G119*E119</f>
        <v>1000</v>
      </c>
      <c r="I119" s="30">
        <f t="shared" si="16"/>
        <v>1220</v>
      </c>
      <c r="J119" s="86"/>
    </row>
    <row r="120" spans="1:10">
      <c r="A120" s="84"/>
      <c r="B120" s="85"/>
      <c r="C120" s="26" t="s">
        <v>228</v>
      </c>
      <c r="D120" s="9" t="s">
        <v>89</v>
      </c>
      <c r="E120" s="34">
        <v>4</v>
      </c>
      <c r="F120" s="1" t="s">
        <v>70</v>
      </c>
      <c r="G120" s="27">
        <v>100</v>
      </c>
      <c r="H120" s="38">
        <f t="shared" ref="H120:H122" si="26">G120*E120</f>
        <v>400</v>
      </c>
      <c r="I120" s="30">
        <f t="shared" si="16"/>
        <v>488</v>
      </c>
      <c r="J120" s="86"/>
    </row>
    <row r="121" spans="1:10">
      <c r="A121" s="84"/>
      <c r="B121" s="85"/>
      <c r="C121" s="26" t="s">
        <v>229</v>
      </c>
      <c r="D121" s="8" t="s">
        <v>90</v>
      </c>
      <c r="E121" s="34">
        <v>2</v>
      </c>
      <c r="F121" s="1" t="s">
        <v>70</v>
      </c>
      <c r="G121" s="27">
        <v>150</v>
      </c>
      <c r="H121" s="38">
        <f t="shared" si="26"/>
        <v>300</v>
      </c>
      <c r="I121" s="30">
        <f t="shared" si="16"/>
        <v>366</v>
      </c>
      <c r="J121" s="86"/>
    </row>
    <row r="122" spans="1:10">
      <c r="A122" s="84"/>
      <c r="B122" s="85"/>
      <c r="C122" s="26" t="s">
        <v>230</v>
      </c>
      <c r="D122" s="8" t="s">
        <v>91</v>
      </c>
      <c r="E122" s="34">
        <v>2</v>
      </c>
      <c r="F122" s="1" t="s">
        <v>70</v>
      </c>
      <c r="G122" s="27">
        <v>100</v>
      </c>
      <c r="H122" s="38">
        <f t="shared" si="26"/>
        <v>200</v>
      </c>
      <c r="I122" s="30">
        <f t="shared" si="16"/>
        <v>244</v>
      </c>
      <c r="J122" s="86"/>
    </row>
    <row r="123" spans="1:10">
      <c r="E123" s="94" t="s">
        <v>198</v>
      </c>
      <c r="F123" s="94"/>
      <c r="G123" s="94"/>
      <c r="H123" s="94"/>
      <c r="I123" s="94"/>
      <c r="J123" s="23">
        <f>SUM(I88:I122)</f>
        <v>22801.800000000003</v>
      </c>
    </row>
    <row r="124" spans="1:10">
      <c r="I124" s="20">
        <f t="shared" si="16"/>
        <v>0</v>
      </c>
    </row>
    <row r="125" spans="1:10" ht="22.5">
      <c r="A125" s="31" t="s">
        <v>0</v>
      </c>
      <c r="B125" s="31" t="s">
        <v>1</v>
      </c>
      <c r="C125" s="31" t="s">
        <v>5</v>
      </c>
      <c r="D125" s="31" t="s">
        <v>4</v>
      </c>
      <c r="E125" s="32" t="s">
        <v>7</v>
      </c>
      <c r="F125" s="31" t="s">
        <v>8</v>
      </c>
      <c r="G125" s="32" t="s">
        <v>128</v>
      </c>
      <c r="H125" s="33" t="s">
        <v>129</v>
      </c>
      <c r="I125" s="33" t="s">
        <v>130</v>
      </c>
      <c r="J125" s="86"/>
    </row>
    <row r="126" spans="1:10">
      <c r="A126" s="84" t="s">
        <v>125</v>
      </c>
      <c r="B126" s="85" t="s">
        <v>126</v>
      </c>
      <c r="C126" s="26"/>
      <c r="D126" s="7"/>
      <c r="E126" s="27"/>
      <c r="F126" s="7"/>
      <c r="G126" s="28"/>
      <c r="H126" s="29"/>
      <c r="I126" s="30">
        <f t="shared" si="16"/>
        <v>0</v>
      </c>
      <c r="J126" s="86"/>
    </row>
    <row r="127" spans="1:10">
      <c r="A127" s="84"/>
      <c r="B127" s="85"/>
      <c r="C127" s="26"/>
      <c r="D127" s="7" t="s">
        <v>24</v>
      </c>
      <c r="E127" s="27"/>
      <c r="F127" s="7"/>
      <c r="G127" s="28"/>
      <c r="H127" s="29"/>
      <c r="I127" s="30">
        <f t="shared" si="16"/>
        <v>0</v>
      </c>
      <c r="J127" s="86"/>
    </row>
    <row r="128" spans="1:10">
      <c r="A128" s="84"/>
      <c r="B128" s="85"/>
      <c r="C128" s="26" t="s">
        <v>231</v>
      </c>
      <c r="D128" s="6" t="s">
        <v>65</v>
      </c>
      <c r="E128" s="27">
        <v>8</v>
      </c>
      <c r="F128" s="1" t="s">
        <v>70</v>
      </c>
      <c r="G128" s="28">
        <v>15</v>
      </c>
      <c r="H128" s="35">
        <f t="shared" ref="H128:H131" si="27">G128*E128</f>
        <v>120</v>
      </c>
      <c r="I128" s="30">
        <f t="shared" si="16"/>
        <v>146.4</v>
      </c>
      <c r="J128" s="86"/>
    </row>
    <row r="129" spans="1:10">
      <c r="A129" s="84"/>
      <c r="B129" s="85"/>
      <c r="C129" s="26" t="s">
        <v>232</v>
      </c>
      <c r="D129" s="6" t="s">
        <v>112</v>
      </c>
      <c r="E129" s="27">
        <v>10</v>
      </c>
      <c r="F129" s="7" t="s">
        <v>9</v>
      </c>
      <c r="G129" s="28">
        <v>10</v>
      </c>
      <c r="H129" s="35">
        <f t="shared" si="27"/>
        <v>100</v>
      </c>
      <c r="I129" s="30">
        <f t="shared" si="16"/>
        <v>122</v>
      </c>
      <c r="J129" s="86"/>
    </row>
    <row r="130" spans="1:10">
      <c r="A130" s="84"/>
      <c r="B130" s="85"/>
      <c r="C130" s="26" t="s">
        <v>233</v>
      </c>
      <c r="D130" s="6" t="s">
        <v>25</v>
      </c>
      <c r="E130" s="27">
        <v>45</v>
      </c>
      <c r="F130" s="7" t="s">
        <v>9</v>
      </c>
      <c r="G130" s="28">
        <v>10</v>
      </c>
      <c r="H130" s="35">
        <f t="shared" si="27"/>
        <v>450</v>
      </c>
      <c r="I130" s="30">
        <f t="shared" si="16"/>
        <v>549</v>
      </c>
      <c r="J130" s="86"/>
    </row>
    <row r="131" spans="1:10">
      <c r="A131" s="84"/>
      <c r="B131" s="85"/>
      <c r="C131" s="26" t="s">
        <v>234</v>
      </c>
      <c r="D131" s="6" t="s">
        <v>26</v>
      </c>
      <c r="E131" s="27">
        <v>27</v>
      </c>
      <c r="F131" s="7" t="s">
        <v>9</v>
      </c>
      <c r="G131" s="28">
        <v>12</v>
      </c>
      <c r="H131" s="35">
        <f t="shared" si="27"/>
        <v>324</v>
      </c>
      <c r="I131" s="30">
        <f t="shared" si="16"/>
        <v>395.28</v>
      </c>
      <c r="J131" s="86"/>
    </row>
    <row r="132" spans="1:10">
      <c r="A132" s="84"/>
      <c r="B132" s="85"/>
      <c r="C132" s="26" t="s">
        <v>235</v>
      </c>
      <c r="D132" s="10" t="s">
        <v>92</v>
      </c>
      <c r="E132" s="36">
        <v>8</v>
      </c>
      <c r="F132" s="1" t="s">
        <v>70</v>
      </c>
      <c r="G132" s="36">
        <v>40</v>
      </c>
      <c r="H132" s="35">
        <f>G132*E132</f>
        <v>320</v>
      </c>
      <c r="I132" s="30">
        <f t="shared" si="16"/>
        <v>390.4</v>
      </c>
      <c r="J132" s="86"/>
    </row>
    <row r="133" spans="1:10">
      <c r="A133" s="84"/>
      <c r="B133" s="85"/>
      <c r="C133" s="26"/>
      <c r="D133" s="6"/>
      <c r="E133" s="27"/>
      <c r="F133" s="7"/>
      <c r="G133" s="28"/>
      <c r="H133" s="29"/>
      <c r="I133" s="30">
        <f t="shared" ref="I133:I161" si="28">H133*1.22</f>
        <v>0</v>
      </c>
      <c r="J133" s="86"/>
    </row>
    <row r="134" spans="1:10">
      <c r="A134" s="84"/>
      <c r="B134" s="85"/>
      <c r="C134" s="26"/>
      <c r="D134" s="7" t="s">
        <v>69</v>
      </c>
      <c r="E134" s="27"/>
      <c r="F134" s="7"/>
      <c r="G134" s="28"/>
      <c r="H134" s="29"/>
      <c r="I134" s="30">
        <f t="shared" si="28"/>
        <v>0</v>
      </c>
      <c r="J134" s="86"/>
    </row>
    <row r="135" spans="1:10">
      <c r="A135" s="84"/>
      <c r="B135" s="85"/>
      <c r="C135" s="26" t="s">
        <v>236</v>
      </c>
      <c r="D135" s="6" t="s">
        <v>120</v>
      </c>
      <c r="E135" s="37">
        <v>40</v>
      </c>
      <c r="F135" s="1" t="s">
        <v>74</v>
      </c>
      <c r="G135" s="27">
        <v>25</v>
      </c>
      <c r="H135" s="29">
        <f t="shared" ref="H135:H147" si="29">G135*E135</f>
        <v>1000</v>
      </c>
      <c r="I135" s="30">
        <f t="shared" si="28"/>
        <v>1220</v>
      </c>
      <c r="J135" s="86"/>
    </row>
    <row r="136" spans="1:10">
      <c r="A136" s="84"/>
      <c r="B136" s="85"/>
      <c r="C136" s="26" t="s">
        <v>237</v>
      </c>
      <c r="D136" s="6" t="s">
        <v>121</v>
      </c>
      <c r="E136" s="37">
        <v>15</v>
      </c>
      <c r="F136" s="1" t="s">
        <v>74</v>
      </c>
      <c r="G136" s="27">
        <v>12</v>
      </c>
      <c r="H136" s="29">
        <f t="shared" si="29"/>
        <v>180</v>
      </c>
      <c r="I136" s="30">
        <f t="shared" si="28"/>
        <v>219.6</v>
      </c>
      <c r="J136" s="86"/>
    </row>
    <row r="137" spans="1:10">
      <c r="A137" s="84"/>
      <c r="B137" s="85"/>
      <c r="C137" s="26" t="s">
        <v>238</v>
      </c>
      <c r="D137" s="9" t="s">
        <v>114</v>
      </c>
      <c r="E137" s="37">
        <v>6</v>
      </c>
      <c r="F137" s="1" t="s">
        <v>70</v>
      </c>
      <c r="G137" s="27">
        <v>150</v>
      </c>
      <c r="H137" s="29">
        <f t="shared" si="29"/>
        <v>900</v>
      </c>
      <c r="I137" s="30">
        <f t="shared" si="28"/>
        <v>1098</v>
      </c>
      <c r="J137" s="86"/>
    </row>
    <row r="138" spans="1:10" ht="25.5">
      <c r="A138" s="84"/>
      <c r="B138" s="85"/>
      <c r="C138" s="26" t="s">
        <v>239</v>
      </c>
      <c r="D138" s="9" t="s">
        <v>113</v>
      </c>
      <c r="E138" s="37">
        <v>2</v>
      </c>
      <c r="F138" s="7" t="s">
        <v>70</v>
      </c>
      <c r="G138" s="27">
        <v>100</v>
      </c>
      <c r="H138" s="29">
        <f t="shared" si="29"/>
        <v>200</v>
      </c>
      <c r="I138" s="30">
        <f t="shared" si="28"/>
        <v>244</v>
      </c>
      <c r="J138" s="86"/>
    </row>
    <row r="139" spans="1:10">
      <c r="A139" s="84"/>
      <c r="B139" s="85"/>
      <c r="C139" s="26" t="s">
        <v>240</v>
      </c>
      <c r="D139" s="6" t="s">
        <v>101</v>
      </c>
      <c r="E139" s="37">
        <v>6</v>
      </c>
      <c r="F139" s="7" t="s">
        <v>70</v>
      </c>
      <c r="G139" s="27">
        <v>150</v>
      </c>
      <c r="H139" s="29">
        <f t="shared" si="29"/>
        <v>900</v>
      </c>
      <c r="I139" s="30">
        <f t="shared" si="28"/>
        <v>1098</v>
      </c>
      <c r="J139" s="86"/>
    </row>
    <row r="140" spans="1:10">
      <c r="A140" s="84"/>
      <c r="B140" s="85"/>
      <c r="C140" s="26" t="s">
        <v>241</v>
      </c>
      <c r="D140" s="9" t="s">
        <v>75</v>
      </c>
      <c r="E140" s="34">
        <v>20</v>
      </c>
      <c r="F140" s="7" t="s">
        <v>74</v>
      </c>
      <c r="G140" s="27">
        <v>35</v>
      </c>
      <c r="H140" s="29">
        <f t="shared" si="29"/>
        <v>700</v>
      </c>
      <c r="I140" s="30">
        <f t="shared" si="28"/>
        <v>854</v>
      </c>
      <c r="J140" s="86"/>
    </row>
    <row r="141" spans="1:10">
      <c r="A141" s="84"/>
      <c r="B141" s="85"/>
      <c r="C141" s="26" t="s">
        <v>242</v>
      </c>
      <c r="D141" s="9" t="s">
        <v>76</v>
      </c>
      <c r="E141" s="34">
        <v>25</v>
      </c>
      <c r="F141" s="1" t="s">
        <v>74</v>
      </c>
      <c r="G141" s="27">
        <v>25</v>
      </c>
      <c r="H141" s="29">
        <f t="shared" si="29"/>
        <v>625</v>
      </c>
      <c r="I141" s="30">
        <f t="shared" si="28"/>
        <v>762.5</v>
      </c>
      <c r="J141" s="86"/>
    </row>
    <row r="142" spans="1:10">
      <c r="A142" s="84"/>
      <c r="B142" s="85"/>
      <c r="C142" s="26" t="s">
        <v>243</v>
      </c>
      <c r="D142" s="8" t="s">
        <v>77</v>
      </c>
      <c r="E142" s="34">
        <v>7</v>
      </c>
      <c r="F142" s="1" t="s">
        <v>70</v>
      </c>
      <c r="G142" s="27">
        <v>20</v>
      </c>
      <c r="H142" s="29">
        <f t="shared" si="29"/>
        <v>140</v>
      </c>
      <c r="I142" s="30">
        <f t="shared" si="28"/>
        <v>170.79999999999998</v>
      </c>
      <c r="J142" s="86"/>
    </row>
    <row r="143" spans="1:10">
      <c r="A143" s="84"/>
      <c r="B143" s="85"/>
      <c r="C143" s="26" t="s">
        <v>244</v>
      </c>
      <c r="D143" s="8" t="s">
        <v>78</v>
      </c>
      <c r="E143" s="34">
        <v>1</v>
      </c>
      <c r="F143" s="1" t="s">
        <v>71</v>
      </c>
      <c r="G143" s="27">
        <v>100</v>
      </c>
      <c r="H143" s="29">
        <f t="shared" si="29"/>
        <v>100</v>
      </c>
      <c r="I143" s="30">
        <f t="shared" si="28"/>
        <v>122</v>
      </c>
      <c r="J143" s="86"/>
    </row>
    <row r="144" spans="1:10">
      <c r="A144" s="84"/>
      <c r="B144" s="85"/>
      <c r="C144" s="26" t="s">
        <v>245</v>
      </c>
      <c r="D144" s="9" t="s">
        <v>79</v>
      </c>
      <c r="E144" s="34">
        <v>45</v>
      </c>
      <c r="F144" s="1" t="s">
        <v>9</v>
      </c>
      <c r="G144" s="27">
        <v>12</v>
      </c>
      <c r="H144" s="29">
        <f t="shared" si="29"/>
        <v>540</v>
      </c>
      <c r="I144" s="30">
        <f t="shared" si="28"/>
        <v>658.8</v>
      </c>
      <c r="J144" s="86"/>
    </row>
    <row r="145" spans="1:10" ht="25.5">
      <c r="A145" s="84"/>
      <c r="B145" s="85"/>
      <c r="C145" s="26" t="s">
        <v>246</v>
      </c>
      <c r="D145" s="9" t="s">
        <v>80</v>
      </c>
      <c r="E145" s="34">
        <v>60</v>
      </c>
      <c r="F145" s="1" t="s">
        <v>9</v>
      </c>
      <c r="G145" s="27">
        <v>30</v>
      </c>
      <c r="H145" s="29">
        <f t="shared" si="29"/>
        <v>1800</v>
      </c>
      <c r="I145" s="30">
        <f t="shared" si="28"/>
        <v>2196</v>
      </c>
      <c r="J145" s="86"/>
    </row>
    <row r="146" spans="1:10">
      <c r="A146" s="84"/>
      <c r="B146" s="85"/>
      <c r="C146" s="26" t="s">
        <v>247</v>
      </c>
      <c r="D146" s="8" t="s">
        <v>81</v>
      </c>
      <c r="E146" s="34">
        <v>27</v>
      </c>
      <c r="F146" s="1" t="s">
        <v>9</v>
      </c>
      <c r="G146" s="27">
        <v>20</v>
      </c>
      <c r="H146" s="29">
        <f t="shared" si="29"/>
        <v>540</v>
      </c>
      <c r="I146" s="30">
        <f t="shared" si="28"/>
        <v>658.8</v>
      </c>
      <c r="J146" s="86"/>
    </row>
    <row r="147" spans="1:10">
      <c r="A147" s="84"/>
      <c r="B147" s="85"/>
      <c r="C147" s="26" t="s">
        <v>248</v>
      </c>
      <c r="D147" s="8" t="s">
        <v>82</v>
      </c>
      <c r="E147" s="34">
        <v>27</v>
      </c>
      <c r="F147" s="1" t="s">
        <v>9</v>
      </c>
      <c r="G147" s="27">
        <v>120</v>
      </c>
      <c r="H147" s="29">
        <f t="shared" si="29"/>
        <v>3240</v>
      </c>
      <c r="I147" s="30">
        <f t="shared" si="28"/>
        <v>3952.7999999999997</v>
      </c>
      <c r="J147" s="86"/>
    </row>
    <row r="148" spans="1:10" ht="38.25">
      <c r="A148" s="84"/>
      <c r="B148" s="85"/>
      <c r="C148" s="26" t="s">
        <v>249</v>
      </c>
      <c r="D148" s="9" t="s">
        <v>83</v>
      </c>
      <c r="E148" s="37">
        <v>21</v>
      </c>
      <c r="F148" s="1" t="s">
        <v>9</v>
      </c>
      <c r="G148" s="27">
        <v>200</v>
      </c>
      <c r="H148" s="29">
        <f t="shared" ref="H148" si="30">G148*E148</f>
        <v>4200</v>
      </c>
      <c r="I148" s="30">
        <f t="shared" si="28"/>
        <v>5124</v>
      </c>
      <c r="J148" s="86"/>
    </row>
    <row r="149" spans="1:10" ht="38.25">
      <c r="A149" s="84"/>
      <c r="B149" s="85"/>
      <c r="C149" s="26" t="s">
        <v>250</v>
      </c>
      <c r="D149" s="9" t="s">
        <v>109</v>
      </c>
      <c r="E149" s="37">
        <v>2</v>
      </c>
      <c r="F149" s="1" t="s">
        <v>72</v>
      </c>
      <c r="G149" s="27">
        <v>250</v>
      </c>
      <c r="H149" s="29">
        <f t="shared" ref="H149:H151" si="31">G149*E149</f>
        <v>500</v>
      </c>
      <c r="I149" s="30">
        <f t="shared" si="28"/>
        <v>610</v>
      </c>
      <c r="J149" s="86"/>
    </row>
    <row r="150" spans="1:10">
      <c r="A150" s="84"/>
      <c r="B150" s="85"/>
      <c r="C150" s="26" t="s">
        <v>251</v>
      </c>
      <c r="D150" s="8" t="s">
        <v>116</v>
      </c>
      <c r="E150" s="34">
        <v>2</v>
      </c>
      <c r="F150" s="1" t="s">
        <v>72</v>
      </c>
      <c r="G150" s="27">
        <v>480</v>
      </c>
      <c r="H150" s="29">
        <f t="shared" si="31"/>
        <v>960</v>
      </c>
      <c r="I150" s="30">
        <f t="shared" si="28"/>
        <v>1171.2</v>
      </c>
      <c r="J150" s="86"/>
    </row>
    <row r="151" spans="1:10" ht="25.5">
      <c r="A151" s="84"/>
      <c r="B151" s="85"/>
      <c r="C151" s="26" t="s">
        <v>252</v>
      </c>
      <c r="D151" s="9" t="s">
        <v>117</v>
      </c>
      <c r="E151" s="37">
        <v>4</v>
      </c>
      <c r="F151" s="1" t="s">
        <v>72</v>
      </c>
      <c r="G151" s="27">
        <v>360</v>
      </c>
      <c r="H151" s="29">
        <f t="shared" si="31"/>
        <v>1440</v>
      </c>
      <c r="I151" s="30">
        <f t="shared" si="28"/>
        <v>1756.8</v>
      </c>
      <c r="J151" s="86"/>
    </row>
    <row r="152" spans="1:10" ht="38.25">
      <c r="A152" s="84"/>
      <c r="B152" s="85"/>
      <c r="C152" s="26" t="s">
        <v>253</v>
      </c>
      <c r="D152" s="9" t="s">
        <v>84</v>
      </c>
      <c r="E152" s="34">
        <v>6</v>
      </c>
      <c r="F152" s="1" t="s">
        <v>72</v>
      </c>
      <c r="G152" s="27">
        <v>300</v>
      </c>
      <c r="H152" s="29">
        <f t="shared" ref="H152:H155" si="32">G152*E152</f>
        <v>1800</v>
      </c>
      <c r="I152" s="30">
        <f t="shared" si="28"/>
        <v>2196</v>
      </c>
      <c r="J152" s="86"/>
    </row>
    <row r="153" spans="1:10" ht="25.5">
      <c r="A153" s="84"/>
      <c r="B153" s="85"/>
      <c r="C153" s="26" t="s">
        <v>254</v>
      </c>
      <c r="D153" s="9" t="s">
        <v>127</v>
      </c>
      <c r="E153" s="34">
        <v>2</v>
      </c>
      <c r="F153" s="1" t="s">
        <v>72</v>
      </c>
      <c r="G153" s="27">
        <v>500</v>
      </c>
      <c r="H153" s="29">
        <f t="shared" si="32"/>
        <v>1000</v>
      </c>
      <c r="I153" s="30">
        <f t="shared" si="28"/>
        <v>1220</v>
      </c>
      <c r="J153" s="86"/>
    </row>
    <row r="154" spans="1:10">
      <c r="A154" s="84"/>
      <c r="B154" s="85"/>
      <c r="C154" s="26" t="s">
        <v>255</v>
      </c>
      <c r="D154" s="9" t="s">
        <v>86</v>
      </c>
      <c r="E154" s="34">
        <v>4</v>
      </c>
      <c r="F154" s="1" t="s">
        <v>70</v>
      </c>
      <c r="G154" s="27">
        <v>200</v>
      </c>
      <c r="H154" s="29">
        <f t="shared" si="32"/>
        <v>800</v>
      </c>
      <c r="I154" s="30">
        <f t="shared" si="28"/>
        <v>976</v>
      </c>
      <c r="J154" s="86"/>
    </row>
    <row r="155" spans="1:10" ht="25.5">
      <c r="A155" s="84"/>
      <c r="B155" s="85"/>
      <c r="C155" s="26" t="s">
        <v>256</v>
      </c>
      <c r="D155" s="9" t="s">
        <v>87</v>
      </c>
      <c r="E155" s="34">
        <v>2</v>
      </c>
      <c r="F155" s="1" t="s">
        <v>70</v>
      </c>
      <c r="G155" s="27">
        <v>150</v>
      </c>
      <c r="H155" s="29">
        <f t="shared" si="32"/>
        <v>300</v>
      </c>
      <c r="I155" s="30">
        <f t="shared" si="28"/>
        <v>366</v>
      </c>
      <c r="J155" s="86"/>
    </row>
    <row r="156" spans="1:10">
      <c r="A156" s="84"/>
      <c r="B156" s="85"/>
      <c r="C156" s="26" t="s">
        <v>257</v>
      </c>
      <c r="D156" s="8" t="s">
        <v>119</v>
      </c>
      <c r="E156" s="34">
        <v>1</v>
      </c>
      <c r="F156" s="1" t="s">
        <v>71</v>
      </c>
      <c r="G156" s="27">
        <v>881.5</v>
      </c>
      <c r="H156" s="29">
        <f t="shared" ref="H156:H157" si="33">G156*E156</f>
        <v>881.5</v>
      </c>
      <c r="I156" s="30">
        <f t="shared" si="28"/>
        <v>1075.43</v>
      </c>
      <c r="J156" s="86"/>
    </row>
    <row r="157" spans="1:10" ht="38.25">
      <c r="A157" s="84"/>
      <c r="B157" s="85"/>
      <c r="C157" s="26" t="s">
        <v>258</v>
      </c>
      <c r="D157" s="9" t="s">
        <v>118</v>
      </c>
      <c r="E157" s="34">
        <v>2</v>
      </c>
      <c r="F157" s="1" t="s">
        <v>72</v>
      </c>
      <c r="G157" s="27">
        <v>250</v>
      </c>
      <c r="H157" s="29">
        <f t="shared" si="33"/>
        <v>500</v>
      </c>
      <c r="I157" s="30">
        <f t="shared" si="28"/>
        <v>610</v>
      </c>
      <c r="J157" s="86"/>
    </row>
    <row r="158" spans="1:10" ht="38.25">
      <c r="A158" s="84"/>
      <c r="B158" s="85"/>
      <c r="C158" s="26" t="s">
        <v>259</v>
      </c>
      <c r="D158" s="9" t="s">
        <v>124</v>
      </c>
      <c r="E158" s="34">
        <v>65</v>
      </c>
      <c r="F158" s="1" t="s">
        <v>9</v>
      </c>
      <c r="G158" s="27">
        <v>20</v>
      </c>
      <c r="H158" s="38">
        <f t="shared" ref="H158" si="34">G158*E158</f>
        <v>1300</v>
      </c>
      <c r="I158" s="30">
        <f t="shared" si="28"/>
        <v>1586</v>
      </c>
      <c r="J158" s="86"/>
    </row>
    <row r="159" spans="1:10">
      <c r="A159" s="84"/>
      <c r="B159" s="85"/>
      <c r="C159" s="26" t="s">
        <v>260</v>
      </c>
      <c r="D159" s="9" t="s">
        <v>89</v>
      </c>
      <c r="E159" s="34">
        <v>6</v>
      </c>
      <c r="F159" s="1" t="s">
        <v>70</v>
      </c>
      <c r="G159" s="27">
        <v>100</v>
      </c>
      <c r="H159" s="38">
        <f t="shared" ref="H159:H161" si="35">G159*E159</f>
        <v>600</v>
      </c>
      <c r="I159" s="30">
        <f t="shared" si="28"/>
        <v>732</v>
      </c>
      <c r="J159" s="86"/>
    </row>
    <row r="160" spans="1:10">
      <c r="A160" s="84"/>
      <c r="B160" s="85"/>
      <c r="C160" s="26" t="s">
        <v>261</v>
      </c>
      <c r="D160" s="8" t="s">
        <v>90</v>
      </c>
      <c r="E160" s="34">
        <v>2</v>
      </c>
      <c r="F160" s="1" t="s">
        <v>70</v>
      </c>
      <c r="G160" s="27">
        <v>150</v>
      </c>
      <c r="H160" s="38">
        <f t="shared" si="35"/>
        <v>300</v>
      </c>
      <c r="I160" s="30">
        <f t="shared" si="28"/>
        <v>366</v>
      </c>
      <c r="J160" s="86"/>
    </row>
    <row r="161" spans="1:11">
      <c r="A161" s="84"/>
      <c r="B161" s="85"/>
      <c r="C161" s="26" t="s">
        <v>262</v>
      </c>
      <c r="D161" s="8" t="s">
        <v>91</v>
      </c>
      <c r="E161" s="34">
        <v>2</v>
      </c>
      <c r="F161" s="1" t="s">
        <v>70</v>
      </c>
      <c r="G161" s="27">
        <v>100</v>
      </c>
      <c r="H161" s="38">
        <f t="shared" si="35"/>
        <v>200</v>
      </c>
      <c r="I161" s="30">
        <f t="shared" si="28"/>
        <v>244</v>
      </c>
      <c r="J161" s="86"/>
    </row>
    <row r="162" spans="1:11">
      <c r="E162" s="94" t="s">
        <v>263</v>
      </c>
      <c r="F162" s="94"/>
      <c r="G162" s="94"/>
      <c r="H162" s="94"/>
      <c r="I162" s="94"/>
      <c r="J162" s="23">
        <f>SUM(I128:I161)</f>
        <v>32891.81</v>
      </c>
    </row>
    <row r="163" spans="1:11">
      <c r="I163" s="20"/>
      <c r="K163" s="18"/>
    </row>
    <row r="164" spans="1:11">
      <c r="K164" s="18"/>
    </row>
    <row r="165" spans="1:11" ht="25.5">
      <c r="A165" s="26" t="s">
        <v>0</v>
      </c>
      <c r="B165" s="26" t="s">
        <v>1</v>
      </c>
      <c r="C165" s="7" t="s">
        <v>5</v>
      </c>
      <c r="D165" s="7" t="s">
        <v>4</v>
      </c>
      <c r="E165" s="5" t="s">
        <v>7</v>
      </c>
      <c r="F165" s="7" t="s">
        <v>8</v>
      </c>
      <c r="G165" s="5" t="s">
        <v>128</v>
      </c>
      <c r="H165" s="25" t="s">
        <v>129</v>
      </c>
      <c r="I165" s="25" t="s">
        <v>130</v>
      </c>
      <c r="J165" s="86"/>
    </row>
    <row r="166" spans="1:11">
      <c r="A166" s="26"/>
      <c r="B166" s="26"/>
      <c r="C166" s="26"/>
      <c r="D166" s="7" t="s">
        <v>24</v>
      </c>
      <c r="E166" s="27"/>
      <c r="F166" s="7"/>
      <c r="G166" s="28"/>
      <c r="H166" s="29"/>
      <c r="I166" s="30">
        <f t="shared" ref="I166:I189" si="36">H166*1.22</f>
        <v>0</v>
      </c>
      <c r="J166" s="86"/>
    </row>
    <row r="167" spans="1:11">
      <c r="A167" s="84" t="s">
        <v>22</v>
      </c>
      <c r="B167" s="84" t="s">
        <v>23</v>
      </c>
      <c r="C167" s="26" t="s">
        <v>41</v>
      </c>
      <c r="D167" s="6" t="s">
        <v>25</v>
      </c>
      <c r="E167" s="27">
        <v>11</v>
      </c>
      <c r="F167" s="7" t="s">
        <v>9</v>
      </c>
      <c r="G167" s="28">
        <v>10</v>
      </c>
      <c r="H167" s="29">
        <f t="shared" ref="H167:H182" si="37">G167*E167</f>
        <v>110</v>
      </c>
      <c r="I167" s="30">
        <f t="shared" si="36"/>
        <v>134.19999999999999</v>
      </c>
      <c r="J167" s="86"/>
    </row>
    <row r="168" spans="1:11">
      <c r="A168" s="84"/>
      <c r="B168" s="84"/>
      <c r="C168" s="26" t="s">
        <v>42</v>
      </c>
      <c r="D168" s="6" t="s">
        <v>28</v>
      </c>
      <c r="E168" s="27">
        <v>6</v>
      </c>
      <c r="F168" s="7" t="s">
        <v>9</v>
      </c>
      <c r="G168" s="28">
        <v>10</v>
      </c>
      <c r="H168" s="29">
        <f t="shared" si="37"/>
        <v>60</v>
      </c>
      <c r="I168" s="30">
        <f t="shared" si="36"/>
        <v>73.2</v>
      </c>
      <c r="J168" s="86"/>
    </row>
    <row r="169" spans="1:11">
      <c r="A169" s="84"/>
      <c r="B169" s="84"/>
      <c r="C169" s="26"/>
      <c r="D169" s="6"/>
      <c r="E169" s="27"/>
      <c r="F169" s="7"/>
      <c r="G169" s="28"/>
      <c r="H169" s="29">
        <f t="shared" si="37"/>
        <v>0</v>
      </c>
      <c r="I169" s="30">
        <f t="shared" si="36"/>
        <v>0</v>
      </c>
      <c r="J169" s="86"/>
    </row>
    <row r="170" spans="1:11">
      <c r="A170" s="84"/>
      <c r="B170" s="84"/>
      <c r="C170" s="26"/>
      <c r="D170" s="7" t="s">
        <v>69</v>
      </c>
      <c r="E170" s="27"/>
      <c r="F170" s="7"/>
      <c r="G170" s="28"/>
      <c r="H170" s="29">
        <f t="shared" si="37"/>
        <v>0</v>
      </c>
      <c r="I170" s="30">
        <f t="shared" si="36"/>
        <v>0</v>
      </c>
      <c r="J170" s="86"/>
    </row>
    <row r="171" spans="1:11" ht="25.5">
      <c r="A171" s="84"/>
      <c r="B171" s="84"/>
      <c r="C171" s="26" t="s">
        <v>43</v>
      </c>
      <c r="D171" s="10" t="s">
        <v>106</v>
      </c>
      <c r="E171" s="27">
        <v>22</v>
      </c>
      <c r="F171" s="7" t="s">
        <v>9</v>
      </c>
      <c r="G171" s="28">
        <v>45</v>
      </c>
      <c r="H171" s="29">
        <f t="shared" si="37"/>
        <v>990</v>
      </c>
      <c r="I171" s="30">
        <f t="shared" si="36"/>
        <v>1207.8</v>
      </c>
      <c r="J171" s="86"/>
    </row>
    <row r="172" spans="1:11" ht="25.5">
      <c r="A172" s="84"/>
      <c r="B172" s="84"/>
      <c r="C172" s="26" t="s">
        <v>44</v>
      </c>
      <c r="D172" s="10" t="s">
        <v>36</v>
      </c>
      <c r="E172" s="27">
        <v>1</v>
      </c>
      <c r="F172" s="7" t="s">
        <v>72</v>
      </c>
      <c r="G172" s="28">
        <v>200</v>
      </c>
      <c r="H172" s="29">
        <f t="shared" si="37"/>
        <v>200</v>
      </c>
      <c r="I172" s="30">
        <f t="shared" si="36"/>
        <v>244</v>
      </c>
      <c r="J172" s="86"/>
    </row>
    <row r="173" spans="1:11" ht="25.5">
      <c r="A173" s="84"/>
      <c r="B173" s="84"/>
      <c r="C173" s="26" t="s">
        <v>45</v>
      </c>
      <c r="D173" s="10" t="s">
        <v>37</v>
      </c>
      <c r="E173" s="27">
        <v>2</v>
      </c>
      <c r="F173" s="7" t="s">
        <v>72</v>
      </c>
      <c r="G173" s="28">
        <v>300</v>
      </c>
      <c r="H173" s="29">
        <f t="shared" si="37"/>
        <v>600</v>
      </c>
      <c r="I173" s="30">
        <f t="shared" si="36"/>
        <v>732</v>
      </c>
      <c r="J173" s="86"/>
    </row>
    <row r="174" spans="1:11" ht="25.5">
      <c r="A174" s="84"/>
      <c r="B174" s="84"/>
      <c r="C174" s="26" t="s">
        <v>46</v>
      </c>
      <c r="D174" s="10" t="s">
        <v>35</v>
      </c>
      <c r="E174" s="27">
        <v>1</v>
      </c>
      <c r="F174" s="7" t="s">
        <v>70</v>
      </c>
      <c r="G174" s="28">
        <v>250</v>
      </c>
      <c r="H174" s="29">
        <f t="shared" si="37"/>
        <v>250</v>
      </c>
      <c r="I174" s="30">
        <f t="shared" si="36"/>
        <v>305</v>
      </c>
      <c r="J174" s="86"/>
    </row>
    <row r="175" spans="1:11" ht="25.5">
      <c r="A175" s="84"/>
      <c r="B175" s="84"/>
      <c r="C175" s="26" t="s">
        <v>47</v>
      </c>
      <c r="D175" s="10" t="s">
        <v>40</v>
      </c>
      <c r="E175" s="27">
        <v>3</v>
      </c>
      <c r="F175" s="7" t="s">
        <v>70</v>
      </c>
      <c r="G175" s="28">
        <v>300</v>
      </c>
      <c r="H175" s="29">
        <f t="shared" si="37"/>
        <v>900</v>
      </c>
      <c r="I175" s="30">
        <f t="shared" si="36"/>
        <v>1098</v>
      </c>
      <c r="J175" s="86"/>
    </row>
    <row r="176" spans="1:11">
      <c r="A176" s="84"/>
      <c r="B176" s="84"/>
      <c r="C176" s="26" t="s">
        <v>48</v>
      </c>
      <c r="D176" s="10" t="s">
        <v>29</v>
      </c>
      <c r="E176" s="27">
        <v>126</v>
      </c>
      <c r="F176" s="7" t="s">
        <v>9</v>
      </c>
      <c r="G176" s="28">
        <v>15</v>
      </c>
      <c r="H176" s="29">
        <f t="shared" si="37"/>
        <v>1890</v>
      </c>
      <c r="I176" s="30">
        <f t="shared" si="36"/>
        <v>2305.7999999999997</v>
      </c>
      <c r="J176" s="86"/>
    </row>
    <row r="177" spans="1:10">
      <c r="A177" s="84"/>
      <c r="B177" s="84"/>
      <c r="C177" s="26" t="s">
        <v>49</v>
      </c>
      <c r="D177" s="10" t="s">
        <v>30</v>
      </c>
      <c r="E177" s="27">
        <v>33</v>
      </c>
      <c r="F177" s="7" t="s">
        <v>9</v>
      </c>
      <c r="G177" s="28">
        <v>45</v>
      </c>
      <c r="H177" s="29">
        <f t="shared" si="37"/>
        <v>1485</v>
      </c>
      <c r="I177" s="30">
        <f t="shared" si="36"/>
        <v>1811.7</v>
      </c>
      <c r="J177" s="86"/>
    </row>
    <row r="178" spans="1:10">
      <c r="A178" s="84"/>
      <c r="B178" s="84"/>
      <c r="C178" s="26"/>
      <c r="D178" s="6"/>
      <c r="E178" s="27"/>
      <c r="F178" s="7"/>
      <c r="G178" s="28"/>
      <c r="H178" s="29">
        <f t="shared" si="37"/>
        <v>0</v>
      </c>
      <c r="I178" s="30">
        <f t="shared" si="36"/>
        <v>0</v>
      </c>
      <c r="J178" s="86"/>
    </row>
    <row r="179" spans="1:10">
      <c r="A179" s="84"/>
      <c r="B179" s="84"/>
      <c r="C179" s="26" t="s">
        <v>50</v>
      </c>
      <c r="D179" s="10" t="s">
        <v>102</v>
      </c>
      <c r="E179" s="27">
        <v>1</v>
      </c>
      <c r="F179" s="7" t="s">
        <v>71</v>
      </c>
      <c r="G179" s="28">
        <v>500</v>
      </c>
      <c r="H179" s="29">
        <f t="shared" si="37"/>
        <v>500</v>
      </c>
      <c r="I179" s="30">
        <f t="shared" si="36"/>
        <v>610</v>
      </c>
      <c r="J179" s="86"/>
    </row>
    <row r="180" spans="1:10">
      <c r="A180" s="84"/>
      <c r="B180" s="84"/>
      <c r="C180" s="26" t="s">
        <v>51</v>
      </c>
      <c r="D180" s="10" t="s">
        <v>103</v>
      </c>
      <c r="E180" s="27">
        <v>1</v>
      </c>
      <c r="F180" s="7" t="s">
        <v>71</v>
      </c>
      <c r="G180" s="28">
        <v>500</v>
      </c>
      <c r="H180" s="29">
        <f t="shared" si="37"/>
        <v>500</v>
      </c>
      <c r="I180" s="30">
        <f t="shared" si="36"/>
        <v>610</v>
      </c>
      <c r="J180" s="86"/>
    </row>
    <row r="181" spans="1:10">
      <c r="A181" s="84"/>
      <c r="B181" s="84"/>
      <c r="C181" s="26" t="s">
        <v>52</v>
      </c>
      <c r="D181" s="10" t="s">
        <v>31</v>
      </c>
      <c r="E181" s="27">
        <v>1</v>
      </c>
      <c r="F181" s="7" t="s">
        <v>71</v>
      </c>
      <c r="G181" s="28">
        <v>500</v>
      </c>
      <c r="H181" s="29">
        <f t="shared" si="37"/>
        <v>500</v>
      </c>
      <c r="I181" s="30">
        <f t="shared" si="36"/>
        <v>610</v>
      </c>
      <c r="J181" s="86"/>
    </row>
    <row r="182" spans="1:10">
      <c r="A182" s="84"/>
      <c r="B182" s="84"/>
      <c r="C182" s="26" t="s">
        <v>53</v>
      </c>
      <c r="D182" s="10" t="s">
        <v>33</v>
      </c>
      <c r="E182" s="27">
        <v>1</v>
      </c>
      <c r="F182" s="7" t="s">
        <v>70</v>
      </c>
      <c r="G182" s="28">
        <v>100</v>
      </c>
      <c r="H182" s="29">
        <f t="shared" si="37"/>
        <v>100</v>
      </c>
      <c r="I182" s="30">
        <f t="shared" si="36"/>
        <v>122</v>
      </c>
      <c r="J182" s="86"/>
    </row>
    <row r="183" spans="1:10" ht="25.5">
      <c r="A183" s="84"/>
      <c r="B183" s="84"/>
      <c r="C183" s="26"/>
      <c r="D183" s="9" t="s">
        <v>80</v>
      </c>
      <c r="E183" s="34">
        <v>10.5</v>
      </c>
      <c r="F183" s="1" t="s">
        <v>9</v>
      </c>
      <c r="G183" s="27">
        <v>40</v>
      </c>
      <c r="H183" s="29">
        <f t="shared" ref="H183:H186" si="38">G183*E183</f>
        <v>420</v>
      </c>
      <c r="I183" s="30">
        <f t="shared" si="36"/>
        <v>512.4</v>
      </c>
      <c r="J183" s="86"/>
    </row>
    <row r="184" spans="1:10">
      <c r="A184" s="84"/>
      <c r="B184" s="84"/>
      <c r="C184" s="26" t="s">
        <v>54</v>
      </c>
      <c r="D184" s="10" t="s">
        <v>32</v>
      </c>
      <c r="E184" s="27">
        <v>1</v>
      </c>
      <c r="F184" s="7" t="s">
        <v>70</v>
      </c>
      <c r="G184" s="28">
        <v>200</v>
      </c>
      <c r="H184" s="29">
        <f t="shared" si="38"/>
        <v>200</v>
      </c>
      <c r="I184" s="30">
        <f t="shared" si="36"/>
        <v>244</v>
      </c>
      <c r="J184" s="86"/>
    </row>
    <row r="185" spans="1:10" ht="38.25">
      <c r="A185" s="84"/>
      <c r="B185" s="84"/>
      <c r="C185" s="26" t="s">
        <v>55</v>
      </c>
      <c r="D185" s="10" t="s">
        <v>34</v>
      </c>
      <c r="E185" s="27">
        <v>1</v>
      </c>
      <c r="F185" s="7" t="s">
        <v>72</v>
      </c>
      <c r="G185" s="28">
        <v>200</v>
      </c>
      <c r="H185" s="29">
        <f t="shared" si="38"/>
        <v>200</v>
      </c>
      <c r="I185" s="30">
        <f t="shared" si="36"/>
        <v>244</v>
      </c>
      <c r="J185" s="86"/>
    </row>
    <row r="186" spans="1:10" ht="38.25">
      <c r="A186" s="84"/>
      <c r="B186" s="84"/>
      <c r="C186" s="26" t="s">
        <v>56</v>
      </c>
      <c r="D186" s="10" t="s">
        <v>107</v>
      </c>
      <c r="E186" s="27">
        <v>1</v>
      </c>
      <c r="F186" s="7" t="s">
        <v>72</v>
      </c>
      <c r="G186" s="28">
        <v>250</v>
      </c>
      <c r="H186" s="29">
        <f t="shared" si="38"/>
        <v>250</v>
      </c>
      <c r="I186" s="30">
        <f t="shared" si="36"/>
        <v>305</v>
      </c>
      <c r="J186" s="86"/>
    </row>
    <row r="187" spans="1:10" ht="38.25">
      <c r="A187" s="84"/>
      <c r="B187" s="84"/>
      <c r="C187" s="26" t="s">
        <v>57</v>
      </c>
      <c r="D187" s="10" t="s">
        <v>108</v>
      </c>
      <c r="E187" s="27">
        <v>4</v>
      </c>
      <c r="F187" s="7" t="s">
        <v>70</v>
      </c>
      <c r="G187" s="27">
        <v>250</v>
      </c>
      <c r="H187" s="29">
        <f t="shared" ref="H187" si="39">G187*E187</f>
        <v>1000</v>
      </c>
      <c r="I187" s="30">
        <f t="shared" si="36"/>
        <v>1220</v>
      </c>
      <c r="J187" s="86"/>
    </row>
    <row r="188" spans="1:10" ht="25.5">
      <c r="A188" s="84"/>
      <c r="B188" s="84"/>
      <c r="C188" s="26" t="s">
        <v>58</v>
      </c>
      <c r="D188" s="10" t="s">
        <v>38</v>
      </c>
      <c r="E188" s="27">
        <v>126</v>
      </c>
      <c r="F188" s="7" t="s">
        <v>9</v>
      </c>
      <c r="G188" s="28">
        <v>20</v>
      </c>
      <c r="H188" s="29">
        <f t="shared" ref="H188:H189" si="40">G188*E188</f>
        <v>2520</v>
      </c>
      <c r="I188" s="30">
        <f t="shared" si="36"/>
        <v>3074.4</v>
      </c>
      <c r="J188" s="86"/>
    </row>
    <row r="189" spans="1:10">
      <c r="A189" s="84"/>
      <c r="B189" s="84"/>
      <c r="C189" s="26"/>
      <c r="D189" s="10" t="s">
        <v>39</v>
      </c>
      <c r="E189" s="27">
        <v>4.0999999999999996</v>
      </c>
      <c r="F189" s="7" t="s">
        <v>9</v>
      </c>
      <c r="G189" s="28">
        <v>90</v>
      </c>
      <c r="H189" s="29">
        <f t="shared" si="40"/>
        <v>368.99999999999994</v>
      </c>
      <c r="I189" s="30">
        <f t="shared" si="36"/>
        <v>450.17999999999989</v>
      </c>
      <c r="J189" s="86"/>
    </row>
    <row r="190" spans="1:10">
      <c r="E190" s="89" t="s">
        <v>264</v>
      </c>
      <c r="F190" s="89"/>
      <c r="G190" s="89"/>
      <c r="H190" s="89"/>
      <c r="I190" s="89"/>
      <c r="J190" s="23">
        <f>SUM(I167:I189)</f>
        <v>15913.68</v>
      </c>
    </row>
    <row r="191" spans="1:10">
      <c r="G191" s="4"/>
    </row>
    <row r="192" spans="1:10" ht="22.5">
      <c r="A192" s="31" t="s">
        <v>0</v>
      </c>
      <c r="B192" s="31" t="s">
        <v>1</v>
      </c>
      <c r="C192" s="31" t="s">
        <v>5</v>
      </c>
      <c r="D192" s="31" t="s">
        <v>4</v>
      </c>
      <c r="E192" s="32" t="s">
        <v>7</v>
      </c>
      <c r="F192" s="31" t="s">
        <v>8</v>
      </c>
      <c r="G192" s="32" t="s">
        <v>128</v>
      </c>
      <c r="H192" s="33" t="s">
        <v>129</v>
      </c>
      <c r="I192" s="33" t="s">
        <v>130</v>
      </c>
      <c r="J192" s="86"/>
    </row>
    <row r="193" spans="1:11">
      <c r="A193" s="84" t="s">
        <v>2</v>
      </c>
      <c r="B193" s="84" t="s">
        <v>3</v>
      </c>
      <c r="C193" s="26"/>
      <c r="D193" s="7" t="s">
        <v>24</v>
      </c>
      <c r="E193" s="27"/>
      <c r="F193" s="7"/>
      <c r="G193" s="28"/>
      <c r="H193" s="29"/>
      <c r="I193" s="7"/>
      <c r="J193" s="86"/>
    </row>
    <row r="194" spans="1:11">
      <c r="A194" s="84"/>
      <c r="B194" s="84"/>
      <c r="C194" s="26" t="s">
        <v>6</v>
      </c>
      <c r="D194" s="6" t="s">
        <v>25</v>
      </c>
      <c r="E194" s="27">
        <v>21</v>
      </c>
      <c r="F194" s="7" t="s">
        <v>9</v>
      </c>
      <c r="G194" s="28">
        <v>10</v>
      </c>
      <c r="H194" s="29">
        <f>G194*E194</f>
        <v>210</v>
      </c>
      <c r="I194" s="30">
        <f t="shared" ref="I194:I205" si="41">H194*1.22</f>
        <v>256.2</v>
      </c>
      <c r="J194" s="86"/>
    </row>
    <row r="195" spans="1:11">
      <c r="A195" s="84"/>
      <c r="B195" s="84"/>
      <c r="C195" s="26" t="s">
        <v>10</v>
      </c>
      <c r="D195" s="6" t="s">
        <v>26</v>
      </c>
      <c r="E195" s="27">
        <v>10</v>
      </c>
      <c r="F195" s="7" t="s">
        <v>9</v>
      </c>
      <c r="G195" s="28">
        <v>10</v>
      </c>
      <c r="H195" s="29">
        <f t="shared" ref="H195:H205" si="42">G195*E195</f>
        <v>100</v>
      </c>
      <c r="I195" s="30">
        <f t="shared" si="41"/>
        <v>122</v>
      </c>
      <c r="J195" s="86"/>
    </row>
    <row r="196" spans="1:11">
      <c r="A196" s="84"/>
      <c r="B196" s="84"/>
      <c r="C196" s="26" t="s">
        <v>12</v>
      </c>
      <c r="D196" s="6" t="s">
        <v>27</v>
      </c>
      <c r="E196" s="27">
        <v>1</v>
      </c>
      <c r="F196" s="7" t="s">
        <v>11</v>
      </c>
      <c r="G196" s="28">
        <v>30</v>
      </c>
      <c r="H196" s="29">
        <f t="shared" si="42"/>
        <v>30</v>
      </c>
      <c r="I196" s="30">
        <v>36.369999999999997</v>
      </c>
      <c r="J196" s="86"/>
      <c r="K196" s="18"/>
    </row>
    <row r="197" spans="1:11">
      <c r="A197" s="84"/>
      <c r="B197" s="84"/>
      <c r="C197" s="26"/>
      <c r="D197" s="6"/>
      <c r="E197" s="27"/>
      <c r="F197" s="7"/>
      <c r="G197" s="28"/>
      <c r="H197" s="29"/>
      <c r="I197" s="30">
        <f t="shared" si="41"/>
        <v>0</v>
      </c>
      <c r="J197" s="86"/>
    </row>
    <row r="198" spans="1:11">
      <c r="A198" s="84"/>
      <c r="B198" s="84"/>
      <c r="C198" s="26"/>
      <c r="D198" s="7" t="s">
        <v>69</v>
      </c>
      <c r="E198" s="27"/>
      <c r="F198" s="7"/>
      <c r="G198" s="28"/>
      <c r="H198" s="29"/>
      <c r="I198" s="30">
        <f t="shared" si="41"/>
        <v>0</v>
      </c>
      <c r="J198" s="86"/>
    </row>
    <row r="199" spans="1:11">
      <c r="A199" s="84"/>
      <c r="B199" s="84"/>
      <c r="C199" s="26" t="s">
        <v>14</v>
      </c>
      <c r="D199" s="6" t="s">
        <v>104</v>
      </c>
      <c r="E199" s="27">
        <v>30</v>
      </c>
      <c r="F199" s="7" t="s">
        <v>9</v>
      </c>
      <c r="G199" s="28">
        <v>10</v>
      </c>
      <c r="H199" s="29">
        <f t="shared" si="42"/>
        <v>300</v>
      </c>
      <c r="I199" s="30">
        <f t="shared" si="41"/>
        <v>366</v>
      </c>
      <c r="J199" s="86"/>
    </row>
    <row r="200" spans="1:11" ht="25.5">
      <c r="A200" s="84"/>
      <c r="B200" s="84"/>
      <c r="C200" s="26" t="s">
        <v>15</v>
      </c>
      <c r="D200" s="9" t="s">
        <v>80</v>
      </c>
      <c r="E200" s="27">
        <v>21</v>
      </c>
      <c r="F200" s="7" t="s">
        <v>9</v>
      </c>
      <c r="G200" s="28">
        <v>30</v>
      </c>
      <c r="H200" s="29">
        <f t="shared" si="42"/>
        <v>630</v>
      </c>
      <c r="I200" s="30">
        <f t="shared" si="41"/>
        <v>768.6</v>
      </c>
      <c r="J200" s="86"/>
    </row>
    <row r="201" spans="1:11">
      <c r="A201" s="84"/>
      <c r="B201" s="84"/>
      <c r="C201" s="26" t="s">
        <v>16</v>
      </c>
      <c r="D201" s="6" t="s">
        <v>13</v>
      </c>
      <c r="E201" s="27">
        <v>5.4</v>
      </c>
      <c r="F201" s="7" t="s">
        <v>9</v>
      </c>
      <c r="G201" s="27">
        <v>120</v>
      </c>
      <c r="H201" s="29">
        <f t="shared" si="42"/>
        <v>648</v>
      </c>
      <c r="I201" s="30">
        <f t="shared" si="41"/>
        <v>790.56</v>
      </c>
      <c r="J201" s="86"/>
    </row>
    <row r="202" spans="1:11">
      <c r="A202" s="84"/>
      <c r="B202" s="84"/>
      <c r="C202" s="26" t="s">
        <v>17</v>
      </c>
      <c r="D202" s="6" t="s">
        <v>18</v>
      </c>
      <c r="E202" s="27">
        <v>2</v>
      </c>
      <c r="F202" s="7" t="s">
        <v>11</v>
      </c>
      <c r="G202" s="28">
        <v>300</v>
      </c>
      <c r="H202" s="29">
        <f t="shared" si="42"/>
        <v>600</v>
      </c>
      <c r="I202" s="30">
        <f t="shared" si="41"/>
        <v>732</v>
      </c>
      <c r="J202" s="86"/>
    </row>
    <row r="203" spans="1:11">
      <c r="A203" s="84"/>
      <c r="B203" s="84"/>
      <c r="C203" s="26" t="s">
        <v>20</v>
      </c>
      <c r="D203" s="6" t="s">
        <v>19</v>
      </c>
      <c r="E203" s="27">
        <v>2</v>
      </c>
      <c r="F203" s="7" t="s">
        <v>11</v>
      </c>
      <c r="G203" s="28">
        <v>200</v>
      </c>
      <c r="H203" s="29">
        <f t="shared" si="42"/>
        <v>400</v>
      </c>
      <c r="I203" s="30">
        <f t="shared" si="41"/>
        <v>488</v>
      </c>
      <c r="J203" s="86"/>
    </row>
    <row r="204" spans="1:11">
      <c r="A204" s="84"/>
      <c r="B204" s="84"/>
      <c r="C204" s="26" t="s">
        <v>17</v>
      </c>
      <c r="D204" s="6" t="s">
        <v>21</v>
      </c>
      <c r="E204" s="27">
        <v>30</v>
      </c>
      <c r="F204" s="7" t="s">
        <v>9</v>
      </c>
      <c r="G204" s="28">
        <v>20</v>
      </c>
      <c r="H204" s="29">
        <f t="shared" si="42"/>
        <v>600</v>
      </c>
      <c r="I204" s="30">
        <f t="shared" si="41"/>
        <v>732</v>
      </c>
      <c r="J204" s="86"/>
    </row>
    <row r="205" spans="1:11" ht="38.25">
      <c r="A205" s="84"/>
      <c r="B205" s="84"/>
      <c r="C205" s="26" t="s">
        <v>20</v>
      </c>
      <c r="D205" s="10" t="s">
        <v>105</v>
      </c>
      <c r="E205" s="27">
        <v>2</v>
      </c>
      <c r="F205" s="7" t="s">
        <v>11</v>
      </c>
      <c r="G205" s="27">
        <v>250</v>
      </c>
      <c r="H205" s="29">
        <f t="shared" si="42"/>
        <v>500</v>
      </c>
      <c r="I205" s="30">
        <f t="shared" si="41"/>
        <v>610</v>
      </c>
      <c r="J205" s="86"/>
    </row>
    <row r="206" spans="1:11">
      <c r="E206" s="90" t="s">
        <v>265</v>
      </c>
      <c r="F206" s="91"/>
      <c r="G206" s="91"/>
      <c r="H206" s="91"/>
      <c r="I206" s="92"/>
      <c r="J206" s="24">
        <f>SUM(I194:I205)</f>
        <v>4901.7299999999996</v>
      </c>
    </row>
    <row r="207" spans="1:11">
      <c r="E207" s="16"/>
      <c r="F207" s="16"/>
      <c r="G207" s="16"/>
      <c r="H207" s="16"/>
      <c r="I207" s="16"/>
    </row>
    <row r="208" spans="1:11" ht="15">
      <c r="E208" s="93" t="s">
        <v>266</v>
      </c>
      <c r="F208" s="93"/>
      <c r="G208" s="93"/>
      <c r="H208" s="93"/>
      <c r="I208" s="93"/>
      <c r="J208" s="22">
        <f>SUM(J1:J206)</f>
        <v>240000.00000000003</v>
      </c>
    </row>
    <row r="210" spans="11:11">
      <c r="K210" s="21"/>
    </row>
  </sheetData>
  <mergeCells count="29">
    <mergeCell ref="J192:J205"/>
    <mergeCell ref="E47:I47"/>
    <mergeCell ref="E85:I85"/>
    <mergeCell ref="E123:I123"/>
    <mergeCell ref="E162:I162"/>
    <mergeCell ref="E190:I190"/>
    <mergeCell ref="E206:I206"/>
    <mergeCell ref="E208:I208"/>
    <mergeCell ref="B193:B205"/>
    <mergeCell ref="A193:A205"/>
    <mergeCell ref="B167:B189"/>
    <mergeCell ref="A167:A189"/>
    <mergeCell ref="J165:J189"/>
    <mergeCell ref="A126:A161"/>
    <mergeCell ref="B126:B161"/>
    <mergeCell ref="J125:J161"/>
    <mergeCell ref="A88:A122"/>
    <mergeCell ref="B88:B122"/>
    <mergeCell ref="J87:J122"/>
    <mergeCell ref="A50:A84"/>
    <mergeCell ref="B50:B84"/>
    <mergeCell ref="J49:J84"/>
    <mergeCell ref="A7:A46"/>
    <mergeCell ref="B7:B46"/>
    <mergeCell ref="J7:J46"/>
    <mergeCell ref="A1:J1"/>
    <mergeCell ref="C2:D2"/>
    <mergeCell ref="C3:D3"/>
    <mergeCell ref="C4:D4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tabSelected="1" topLeftCell="A3" workbookViewId="0">
      <selection activeCell="H25" sqref="H25"/>
    </sheetView>
  </sheetViews>
  <sheetFormatPr defaultRowHeight="15"/>
  <cols>
    <col min="1" max="1" width="8.7109375" customWidth="1"/>
    <col min="2" max="2" width="57.85546875" customWidth="1"/>
    <col min="3" max="3" width="6.140625" customWidth="1"/>
    <col min="4" max="4" width="16.42578125" customWidth="1"/>
    <col min="5" max="5" width="18.7109375" style="78" customWidth="1"/>
    <col min="6" max="6" width="15.7109375" customWidth="1"/>
    <col min="7" max="7" width="15" customWidth="1"/>
    <col min="8" max="8" width="14.85546875" customWidth="1"/>
    <col min="9" max="9" width="9.7109375" customWidth="1"/>
    <col min="10" max="10" width="7.5703125" customWidth="1"/>
    <col min="11" max="11" width="10.5703125" bestFit="1" customWidth="1"/>
  </cols>
  <sheetData>
    <row r="1" spans="1:11" ht="18.75">
      <c r="A1" s="108" t="s">
        <v>275</v>
      </c>
      <c r="B1" s="109"/>
      <c r="C1" s="109"/>
      <c r="D1" s="109"/>
      <c r="E1" s="109"/>
      <c r="F1" s="109"/>
      <c r="G1" s="109"/>
      <c r="H1" s="109"/>
      <c r="I1" s="109"/>
      <c r="J1" s="2"/>
    </row>
    <row r="2" spans="1:11" ht="15" customHeight="1">
      <c r="A2" s="110" t="s">
        <v>276</v>
      </c>
      <c r="B2" s="99"/>
      <c r="C2" s="99"/>
      <c r="D2" s="99"/>
      <c r="E2" s="99"/>
      <c r="F2" s="99"/>
      <c r="G2" s="99"/>
      <c r="H2" s="99"/>
      <c r="I2" s="99"/>
      <c r="J2" s="2"/>
    </row>
    <row r="3" spans="1:11">
      <c r="A3" s="110" t="s">
        <v>277</v>
      </c>
      <c r="B3" s="111"/>
      <c r="C3" s="111"/>
      <c r="D3" s="111"/>
      <c r="E3" s="111"/>
      <c r="F3" s="111"/>
      <c r="G3" s="111"/>
      <c r="H3" s="111"/>
      <c r="I3" s="111"/>
      <c r="J3" s="2"/>
    </row>
    <row r="4" spans="1:11">
      <c r="A4" s="112" t="s">
        <v>278</v>
      </c>
      <c r="B4" s="113"/>
      <c r="C4" s="113"/>
      <c r="D4" s="113"/>
      <c r="E4" s="113"/>
      <c r="F4" s="113"/>
      <c r="G4" s="113"/>
      <c r="H4" s="113"/>
      <c r="I4" s="113"/>
      <c r="J4" s="2"/>
    </row>
    <row r="5" spans="1:11">
      <c r="A5" s="114" t="s">
        <v>279</v>
      </c>
      <c r="B5" s="115"/>
      <c r="C5" s="115"/>
      <c r="D5" s="115"/>
      <c r="E5" s="115"/>
      <c r="F5" s="115"/>
      <c r="G5" s="115"/>
      <c r="H5" s="115"/>
      <c r="I5" s="115"/>
      <c r="J5" s="2"/>
    </row>
    <row r="6" spans="1:11">
      <c r="A6" s="42" t="s">
        <v>280</v>
      </c>
      <c r="B6" s="102" t="s">
        <v>269</v>
      </c>
      <c r="C6" s="102"/>
      <c r="D6" s="102"/>
      <c r="E6" s="43" t="s">
        <v>281</v>
      </c>
      <c r="F6" s="116"/>
      <c r="G6" s="117"/>
      <c r="H6" s="44" t="s">
        <v>282</v>
      </c>
      <c r="I6" s="45">
        <v>41948</v>
      </c>
      <c r="J6" s="2"/>
    </row>
    <row r="7" spans="1:11">
      <c r="A7" s="46" t="s">
        <v>1</v>
      </c>
      <c r="B7" s="95" t="s">
        <v>283</v>
      </c>
      <c r="C7" s="95"/>
      <c r="D7" s="95"/>
      <c r="E7" s="47" t="s">
        <v>284</v>
      </c>
      <c r="F7" s="96">
        <f>ORÇAMENTO!J208</f>
        <v>240000.00000000003</v>
      </c>
      <c r="G7" s="97"/>
      <c r="H7" s="48"/>
      <c r="I7" s="49"/>
      <c r="J7" s="2"/>
    </row>
    <row r="8" spans="1:11">
      <c r="A8" s="98"/>
      <c r="B8" s="99"/>
      <c r="C8" s="99"/>
      <c r="D8" s="99"/>
      <c r="E8" s="99"/>
      <c r="F8" s="99"/>
      <c r="G8" s="99"/>
      <c r="H8" s="99"/>
      <c r="I8" s="99"/>
      <c r="J8" s="2"/>
    </row>
    <row r="9" spans="1:11">
      <c r="A9" s="100" t="s">
        <v>285</v>
      </c>
      <c r="B9" s="102" t="s">
        <v>301</v>
      </c>
      <c r="C9" s="50"/>
      <c r="D9" s="104" t="s">
        <v>286</v>
      </c>
      <c r="E9" s="106" t="s">
        <v>287</v>
      </c>
      <c r="F9" s="102"/>
      <c r="G9" s="102"/>
      <c r="H9" s="102"/>
      <c r="I9" s="107"/>
      <c r="J9" s="2"/>
    </row>
    <row r="10" spans="1:11">
      <c r="A10" s="101"/>
      <c r="B10" s="103"/>
      <c r="C10" s="51" t="s">
        <v>288</v>
      </c>
      <c r="D10" s="105"/>
      <c r="E10" s="52" t="s">
        <v>289</v>
      </c>
      <c r="F10" s="53" t="s">
        <v>290</v>
      </c>
      <c r="G10" s="53" t="s">
        <v>291</v>
      </c>
      <c r="H10" s="53" t="s">
        <v>292</v>
      </c>
      <c r="I10" s="54"/>
      <c r="J10" s="2"/>
    </row>
    <row r="11" spans="1:11">
      <c r="A11" s="83">
        <v>1</v>
      </c>
      <c r="B11" s="56" t="s">
        <v>302</v>
      </c>
      <c r="C11" s="57">
        <f>D11*100/$F$7</f>
        <v>57.999816666666661</v>
      </c>
      <c r="D11" s="58">
        <f>ORÇAMENTO!J47</f>
        <v>139199.56</v>
      </c>
      <c r="E11" s="52">
        <v>0.7</v>
      </c>
      <c r="F11" s="52">
        <v>0.3</v>
      </c>
      <c r="G11" s="59"/>
      <c r="H11" s="59"/>
      <c r="I11" s="54"/>
      <c r="J11" s="2"/>
    </row>
    <row r="12" spans="1:11">
      <c r="A12" s="83">
        <v>2</v>
      </c>
      <c r="B12" s="56" t="s">
        <v>303</v>
      </c>
      <c r="C12" s="57">
        <f t="shared" ref="C12:C16" si="0">D12*100/$F$7</f>
        <v>10.121424999999999</v>
      </c>
      <c r="D12" s="58">
        <f>ORÇAMENTO!J85</f>
        <v>24291.420000000002</v>
      </c>
      <c r="E12" s="52"/>
      <c r="F12" s="52">
        <v>1</v>
      </c>
      <c r="G12" s="59"/>
      <c r="H12" s="59"/>
      <c r="I12" s="54"/>
      <c r="J12" s="2"/>
    </row>
    <row r="13" spans="1:11">
      <c r="A13" s="83">
        <v>3</v>
      </c>
      <c r="B13" s="56" t="s">
        <v>304</v>
      </c>
      <c r="C13" s="57">
        <f t="shared" si="0"/>
        <v>9.50075</v>
      </c>
      <c r="D13" s="58">
        <f>ORÇAMENTO!J123</f>
        <v>22801.800000000003</v>
      </c>
      <c r="E13" s="52"/>
      <c r="G13" s="52">
        <v>1</v>
      </c>
      <c r="H13" s="59"/>
      <c r="I13" s="54"/>
      <c r="J13" s="2"/>
    </row>
    <row r="14" spans="1:11">
      <c r="A14" s="83">
        <v>4</v>
      </c>
      <c r="B14" s="56" t="s">
        <v>305</v>
      </c>
      <c r="C14" s="57">
        <f t="shared" si="0"/>
        <v>13.704920833333333</v>
      </c>
      <c r="D14" s="61">
        <f>ORÇAMENTO!J162</f>
        <v>32891.81</v>
      </c>
      <c r="E14" s="52"/>
      <c r="F14" s="52">
        <v>1</v>
      </c>
      <c r="G14" s="59"/>
      <c r="H14" s="59"/>
      <c r="I14" s="54"/>
      <c r="J14" s="2"/>
    </row>
    <row r="15" spans="1:11">
      <c r="A15" s="83">
        <v>5</v>
      </c>
      <c r="B15" s="56" t="s">
        <v>306</v>
      </c>
      <c r="C15" s="57">
        <f t="shared" si="0"/>
        <v>6.6306999999999992</v>
      </c>
      <c r="D15" s="58">
        <f>ORÇAMENTO!J190</f>
        <v>15913.68</v>
      </c>
      <c r="E15" s="52"/>
      <c r="F15" s="52"/>
      <c r="G15" s="59">
        <v>1</v>
      </c>
      <c r="H15" s="59"/>
      <c r="I15" s="54"/>
      <c r="J15" s="2"/>
    </row>
    <row r="16" spans="1:11">
      <c r="A16" s="83">
        <v>6</v>
      </c>
      <c r="B16" s="56" t="s">
        <v>307</v>
      </c>
      <c r="C16" s="57">
        <f t="shared" si="0"/>
        <v>2.0423874999999994</v>
      </c>
      <c r="D16" s="58">
        <f>ORÇAMENTO!J206</f>
        <v>4901.7299999999996</v>
      </c>
      <c r="E16" s="52"/>
      <c r="F16" s="52"/>
      <c r="G16" s="59">
        <v>1</v>
      </c>
      <c r="H16" s="59"/>
      <c r="I16" s="54"/>
      <c r="J16" s="2"/>
      <c r="K16" s="61"/>
    </row>
    <row r="17" spans="1:10">
      <c r="A17" s="55"/>
      <c r="B17" s="60"/>
      <c r="C17" s="57"/>
      <c r="D17" s="58"/>
      <c r="E17" s="52"/>
      <c r="F17" s="52"/>
      <c r="G17" s="59"/>
      <c r="H17" s="59"/>
      <c r="I17" s="54"/>
      <c r="J17" s="2"/>
    </row>
    <row r="18" spans="1:10">
      <c r="A18" s="55"/>
      <c r="B18" s="60"/>
      <c r="C18" s="57"/>
      <c r="D18" s="58"/>
      <c r="E18" s="52"/>
      <c r="F18" s="52"/>
      <c r="G18" s="59"/>
      <c r="H18" s="59"/>
      <c r="I18" s="54"/>
      <c r="J18" s="2"/>
    </row>
    <row r="19" spans="1:10">
      <c r="A19" s="62"/>
      <c r="B19" s="63"/>
      <c r="C19" s="64"/>
      <c r="D19" s="53"/>
      <c r="E19" s="52"/>
      <c r="F19" s="53"/>
      <c r="G19" s="53"/>
      <c r="H19" s="53"/>
      <c r="I19" s="54"/>
      <c r="J19" s="2"/>
    </row>
    <row r="20" spans="1:10">
      <c r="A20" s="65"/>
      <c r="B20" s="66" t="s">
        <v>293</v>
      </c>
      <c r="C20" s="66"/>
      <c r="D20" s="67">
        <f>SUM(D11:D19)</f>
        <v>240000.00000000003</v>
      </c>
      <c r="E20" s="68">
        <f>SUMPRODUCT(D11:D18,E11:E18)</f>
        <v>97439.691999999995</v>
      </c>
      <c r="F20" s="68">
        <f>SUMPRODUCT(F11:F18,D11:D18)</f>
        <v>98943.097999999998</v>
      </c>
      <c r="G20" s="68">
        <f>SUMPRODUCT(G11:G18,D11:D18)</f>
        <v>43617.210000000006</v>
      </c>
      <c r="H20" s="68">
        <f>SUMPRODUCT(H11:H18,D11:D18)</f>
        <v>0</v>
      </c>
      <c r="I20" s="69"/>
      <c r="J20" s="2"/>
    </row>
    <row r="21" spans="1:10">
      <c r="A21" s="62"/>
      <c r="B21" s="70" t="s">
        <v>294</v>
      </c>
      <c r="C21" s="70">
        <f>SUM(C11:C18)</f>
        <v>100</v>
      </c>
      <c r="D21" s="53"/>
      <c r="E21" s="52">
        <f>E20/D20</f>
        <v>0.40599871666666659</v>
      </c>
      <c r="F21" s="52">
        <f>F20/D20</f>
        <v>0.41226290833333329</v>
      </c>
      <c r="G21" s="59">
        <f>G20/D20</f>
        <v>0.18173837500000001</v>
      </c>
      <c r="H21" s="59">
        <f>H20/D20</f>
        <v>0</v>
      </c>
      <c r="I21" s="54"/>
      <c r="J21" s="2"/>
    </row>
    <row r="22" spans="1:10">
      <c r="A22" s="65"/>
      <c r="B22" s="66" t="s">
        <v>295</v>
      </c>
      <c r="C22" s="66"/>
      <c r="D22" s="67"/>
      <c r="E22" s="71">
        <f>E20</f>
        <v>97439.691999999995</v>
      </c>
      <c r="F22" s="72">
        <f>E22+F20</f>
        <v>196382.78999999998</v>
      </c>
      <c r="G22" s="72">
        <f>F22+G20</f>
        <v>240000</v>
      </c>
      <c r="H22" s="72">
        <f>G22+H20</f>
        <v>240000</v>
      </c>
      <c r="I22" s="73"/>
      <c r="J22" s="74"/>
    </row>
    <row r="23" spans="1:10">
      <c r="A23" s="75"/>
      <c r="B23" s="76" t="s">
        <v>296</v>
      </c>
      <c r="C23" s="76"/>
      <c r="D23" s="48"/>
      <c r="E23" s="47">
        <f>E21</f>
        <v>0.40599871666666659</v>
      </c>
      <c r="F23" s="77">
        <f>E23+F21</f>
        <v>0.81826162499999988</v>
      </c>
      <c r="G23" s="77">
        <f t="shared" ref="G23:H23" si="1">F23+G21</f>
        <v>0.99999999999999989</v>
      </c>
      <c r="H23" s="77">
        <f t="shared" si="1"/>
        <v>0.99999999999999989</v>
      </c>
      <c r="I23" s="49"/>
      <c r="J23" s="2"/>
    </row>
    <row r="24" spans="1:10">
      <c r="J24" s="2"/>
    </row>
    <row r="25" spans="1:10">
      <c r="B25" t="s">
        <v>297</v>
      </c>
      <c r="E25"/>
      <c r="J25" s="2"/>
    </row>
    <row r="26" spans="1:10">
      <c r="E26"/>
      <c r="J26" s="2"/>
    </row>
    <row r="27" spans="1:10">
      <c r="B27" s="79" t="s">
        <v>298</v>
      </c>
      <c r="C27" s="80"/>
      <c r="J27" s="2"/>
    </row>
    <row r="28" spans="1:10">
      <c r="B28" s="81" t="s">
        <v>299</v>
      </c>
      <c r="C28" s="80"/>
      <c r="J28" s="2"/>
    </row>
    <row r="29" spans="1:10">
      <c r="B29" s="82" t="s">
        <v>300</v>
      </c>
      <c r="C29" s="80"/>
      <c r="J29" s="2"/>
    </row>
    <row r="30" spans="1:10">
      <c r="J30" s="2"/>
    </row>
    <row r="31" spans="1:10">
      <c r="J31" s="2"/>
    </row>
  </sheetData>
  <mergeCells count="14">
    <mergeCell ref="B6:D6"/>
    <mergeCell ref="F6:G6"/>
    <mergeCell ref="A1:I1"/>
    <mergeCell ref="A2:I2"/>
    <mergeCell ref="A3:I3"/>
    <mergeCell ref="A4:I4"/>
    <mergeCell ref="A5:I5"/>
    <mergeCell ref="B7:D7"/>
    <mergeCell ref="F7:G7"/>
    <mergeCell ref="A8:I8"/>
    <mergeCell ref="A9:A10"/>
    <mergeCell ref="B9:B10"/>
    <mergeCell ref="D9:D10"/>
    <mergeCell ref="E9:I9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Plan3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2014-11-05T03:15:05Z</cp:lastPrinted>
  <dcterms:created xsi:type="dcterms:W3CDTF">2014-11-04T17:59:48Z</dcterms:created>
  <dcterms:modified xsi:type="dcterms:W3CDTF">2014-11-05T12:05:08Z</dcterms:modified>
</cp:coreProperties>
</file>