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190"/>
  </bookViews>
  <sheets>
    <sheet name="Orçamento" sheetId="1" r:id="rId1"/>
    <sheet name="Cronograma" sheetId="2" r:id="rId2"/>
    <sheet name="Plan3" sheetId="3" r:id="rId3"/>
  </sheets>
  <definedNames>
    <definedName name="_xlnm.Print_Area" localSheetId="1">Cronograma!$A$1:$K$29</definedName>
    <definedName name="_xlnm.Print_Area" localSheetId="0">Orçamento!$A$2:$M$100</definedName>
    <definedName name="_xlnm.Print_Titles" localSheetId="0">Orçamento!$2:$11</definedName>
  </definedNames>
  <calcPr calcId="125725" fullCalcOnLoad="1"/>
</workbook>
</file>

<file path=xl/calcChain.xml><?xml version="1.0" encoding="utf-8"?>
<calcChain xmlns="http://schemas.openxmlformats.org/spreadsheetml/2006/main">
  <c r="L77" i="1"/>
  <c r="C17" i="2"/>
  <c r="K17" s="1"/>
  <c r="K76" i="1"/>
  <c r="C22" i="2"/>
  <c r="G22" s="1"/>
  <c r="K3"/>
  <c r="J3"/>
  <c r="K6"/>
  <c r="K5"/>
  <c r="K8"/>
  <c r="B8"/>
  <c r="B6"/>
  <c r="B5"/>
  <c r="B4"/>
  <c r="K58" i="1"/>
  <c r="K16"/>
  <c r="K52"/>
  <c r="K40"/>
  <c r="K39"/>
  <c r="K37"/>
  <c r="K36"/>
  <c r="K23"/>
  <c r="K21"/>
  <c r="K69"/>
  <c r="K85"/>
  <c r="L86"/>
  <c r="C20" i="2"/>
  <c r="K20" s="1"/>
  <c r="K89" i="1"/>
  <c r="L90"/>
  <c r="C21" i="2"/>
  <c r="G21" s="1"/>
  <c r="K75" i="1"/>
  <c r="K57"/>
  <c r="K13"/>
  <c r="K14"/>
  <c r="K15"/>
  <c r="K17"/>
  <c r="K24"/>
  <c r="K28"/>
  <c r="K29"/>
  <c r="K30"/>
  <c r="K31"/>
  <c r="K43"/>
  <c r="K47"/>
  <c r="K48"/>
  <c r="K63"/>
  <c r="K65"/>
  <c r="K68"/>
  <c r="K74"/>
  <c r="K80"/>
  <c r="K81"/>
  <c r="K93"/>
  <c r="L94"/>
  <c r="C23" i="2"/>
  <c r="K23" s="1"/>
  <c r="K25" i="1"/>
  <c r="K50"/>
  <c r="L44"/>
  <c r="C13" i="2"/>
  <c r="G13" s="1"/>
  <c r="L53" i="1"/>
  <c r="C14" i="2"/>
  <c r="K14" s="1"/>
  <c r="L18" i="1"/>
  <c r="C11" i="2"/>
  <c r="E11"/>
  <c r="L59" i="1"/>
  <c r="C15" i="2"/>
  <c r="L32" i="1"/>
  <c r="C12" i="2"/>
  <c r="E12" s="1"/>
  <c r="L70" i="1"/>
  <c r="C16" i="2"/>
  <c r="I16"/>
  <c r="K18"/>
  <c r="I15"/>
  <c r="G15"/>
  <c r="K22"/>
  <c r="L82" i="1"/>
  <c r="C19" i="2"/>
  <c r="K19" s="1"/>
  <c r="L96" i="1"/>
  <c r="M82"/>
  <c r="M59"/>
  <c r="M86"/>
  <c r="M77"/>
  <c r="M94"/>
  <c r="M70"/>
  <c r="M53"/>
  <c r="M44"/>
  <c r="M90"/>
  <c r="M18"/>
  <c r="L98"/>
  <c r="M32"/>
  <c r="M96"/>
  <c r="I14" i="2"/>
  <c r="I20"/>
  <c r="K16"/>
  <c r="I17"/>
  <c r="E24" l="1"/>
  <c r="I19"/>
  <c r="C29"/>
  <c r="K21"/>
  <c r="K24" s="1"/>
  <c r="J24" s="1"/>
  <c r="C24"/>
  <c r="I13"/>
  <c r="I24" s="1"/>
  <c r="H24" s="1"/>
  <c r="I21"/>
  <c r="I22"/>
  <c r="G12"/>
  <c r="G24" s="1"/>
  <c r="F24" s="1"/>
  <c r="E25" l="1"/>
  <c r="I25"/>
  <c r="G25"/>
  <c r="D24"/>
  <c r="K25"/>
  <c r="J25" l="1"/>
  <c r="H25"/>
  <c r="F25"/>
</calcChain>
</file>

<file path=xl/sharedStrings.xml><?xml version="1.0" encoding="utf-8"?>
<sst xmlns="http://schemas.openxmlformats.org/spreadsheetml/2006/main" count="208" uniqueCount="146">
  <si>
    <t>ÍTEM</t>
  </si>
  <si>
    <t>UNID.</t>
  </si>
  <si>
    <t>QUANT.</t>
  </si>
  <si>
    <t>CUSTO UNIT.(R$)</t>
  </si>
  <si>
    <t>CUSTO TOTAL(R$)</t>
  </si>
  <si>
    <t>SERVIÇOS PRELIMINARES</t>
  </si>
  <si>
    <t>1.1</t>
  </si>
  <si>
    <t>1.2</t>
  </si>
  <si>
    <t>m²</t>
  </si>
  <si>
    <t>m³</t>
  </si>
  <si>
    <t>SOMA DO ÍTEM</t>
  </si>
  <si>
    <t>CUSTO PARCIAL(R$)</t>
  </si>
  <si>
    <t>FUNDAÇÕES</t>
  </si>
  <si>
    <t>2.1</t>
  </si>
  <si>
    <t>2.2</t>
  </si>
  <si>
    <t>2.1.1</t>
  </si>
  <si>
    <t>2.1.2</t>
  </si>
  <si>
    <t>2.1.3</t>
  </si>
  <si>
    <t>2.2.1</t>
  </si>
  <si>
    <t>2.2.2</t>
  </si>
  <si>
    <t>2.2.3</t>
  </si>
  <si>
    <t>SUPRAESTRUTURA</t>
  </si>
  <si>
    <t>3.1</t>
  </si>
  <si>
    <t>COBERTURA</t>
  </si>
  <si>
    <t>4.1</t>
  </si>
  <si>
    <t>4.2</t>
  </si>
  <si>
    <t>Isolamento térmico em alumínio dupla face (7µ de espessura) com duas folhas de polietileno de baixa densidade, tecido trançado de polietileno de alta densidade.</t>
  </si>
  <si>
    <t>m</t>
  </si>
  <si>
    <t>5.1</t>
  </si>
  <si>
    <t>FECHAMENTOS</t>
  </si>
  <si>
    <t>VIGAS BALDRAME</t>
  </si>
  <si>
    <t>5.1.1</t>
  </si>
  <si>
    <t>REVESTIMENTOS</t>
  </si>
  <si>
    <t>6.1</t>
  </si>
  <si>
    <t>DE LAJES</t>
  </si>
  <si>
    <t>6.1.1</t>
  </si>
  <si>
    <t>6.2</t>
  </si>
  <si>
    <t>DE PAREDES</t>
  </si>
  <si>
    <t>6.2.1</t>
  </si>
  <si>
    <t>6.3</t>
  </si>
  <si>
    <t>DE PISOS</t>
  </si>
  <si>
    <t>6.3.1</t>
  </si>
  <si>
    <t>6.3.2</t>
  </si>
  <si>
    <t>ESQUADRIAS</t>
  </si>
  <si>
    <t>7.1.1</t>
  </si>
  <si>
    <t>VIDROS</t>
  </si>
  <si>
    <t>PINTURA</t>
  </si>
  <si>
    <t>9.3</t>
  </si>
  <si>
    <t>INSTALAÇÃO ELÉTRICA, TELEFÔNICA E LÓGICA</t>
  </si>
  <si>
    <t>LIMPEZA GERAL</t>
  </si>
  <si>
    <t>Instalação da Obra: Barracão, placa, energia, água, tapumes.</t>
  </si>
  <si>
    <t>TOTAL</t>
  </si>
  <si>
    <t>Locação de Obra</t>
  </si>
  <si>
    <t>11.1</t>
  </si>
  <si>
    <t>Gb</t>
  </si>
  <si>
    <t>PERC. (%)</t>
  </si>
  <si>
    <t>9.4</t>
  </si>
  <si>
    <t>Látex PVA sobre o forro das lajes, com massa corrida, fundo selador e lixamento(2 demãos).</t>
  </si>
  <si>
    <t>10.1</t>
  </si>
  <si>
    <t>Escavação em terra das Vigas, incluindo reposição e remoção do excesso.</t>
  </si>
  <si>
    <t xml:space="preserve">Objeto: </t>
  </si>
  <si>
    <t>Proponente:</t>
  </si>
  <si>
    <t>Local:</t>
  </si>
  <si>
    <t>Empresa:</t>
  </si>
  <si>
    <t>Resp. Técnico:</t>
  </si>
  <si>
    <t>Data:</t>
  </si>
  <si>
    <t>Crea:</t>
  </si>
  <si>
    <t>DATA:</t>
  </si>
  <si>
    <t>Objeto:</t>
  </si>
  <si>
    <t>CREA:</t>
  </si>
  <si>
    <t>TOTAL SIMPLES</t>
  </si>
  <si>
    <t>TOTAL ACUMULADO</t>
  </si>
  <si>
    <t>DESCRIÇÃO DOS TÓPICOS</t>
  </si>
  <si>
    <t>Instalação elétrica, telefônica e lógica completa(material e mão de obra).</t>
  </si>
  <si>
    <t>INSTALAÇÃO PLUVIAL E COMBATE A INCÊNDIO</t>
  </si>
  <si>
    <t>30 DIAS</t>
  </si>
  <si>
    <t>60 DIAS</t>
  </si>
  <si>
    <t>90DIAS</t>
  </si>
  <si>
    <t>Lastro em concreto simples (e=3cm).</t>
  </si>
  <si>
    <t>7.1.2</t>
  </si>
  <si>
    <t>120DIAS</t>
  </si>
  <si>
    <t>Concreto Armado (Fck=25Mpa) (Preparo,transporte,lançamento,forma e ferragem).</t>
  </si>
  <si>
    <t>Instalação pluvial e combate a incêndio completa c/ aprovação(material e mão de obra).</t>
  </si>
  <si>
    <t>5.1.2</t>
  </si>
  <si>
    <t>INSTALAÇÃO HIDRÁULICA E SANITÁRIA</t>
  </si>
  <si>
    <t>13.1</t>
  </si>
  <si>
    <t>2.3.2</t>
  </si>
  <si>
    <t>1.3</t>
  </si>
  <si>
    <t>CÓDIGO</t>
  </si>
  <si>
    <t>un</t>
  </si>
  <si>
    <t>Instalação de Energia Elétrica Provisória em Baixa Tensão de Obra.</t>
  </si>
  <si>
    <t>Instalação de Água Kit Cavalete PVC com registro 3/4" Provisória de Obra.</t>
  </si>
  <si>
    <t>1.5</t>
  </si>
  <si>
    <t>1.6</t>
  </si>
  <si>
    <t>DESCRIÇÃO PRELIMINAR DOS SERVIÇOS</t>
  </si>
  <si>
    <t xml:space="preserve">Aterro apiloado em camadas de 20 cm, interno à edificação. </t>
  </si>
  <si>
    <t>Lajes Treliçadas em Concreto Armado Comum (Fck=25Mpa) (Preparo,transporte,lançamento e ferragem).</t>
  </si>
  <si>
    <t>4.0</t>
  </si>
  <si>
    <t>Chapisco, emboço paulista em lajes.</t>
  </si>
  <si>
    <t>Chapisco, emboço paulista em paredes.</t>
  </si>
  <si>
    <t>Regularização em argamassa de cimento+areia (e=3,0cm).</t>
  </si>
  <si>
    <t>Látex PVA acrílico sobre paredes internas e externas com fundo selador e lixamento(2 demãos).</t>
  </si>
  <si>
    <t>PLANILHA DE SERVIÇOS PRELIMINAR - À CONSTRUIR</t>
  </si>
  <si>
    <t>Leis Sociais:</t>
  </si>
  <si>
    <t>BDI:</t>
  </si>
  <si>
    <t>LEIS SOCIAIS:</t>
  </si>
  <si>
    <t>CRONOGRAMA FÍSICO - FINANCEIRO - PRELIMINAR</t>
  </si>
  <si>
    <t>UNIVERSIDADE ESTADUAL DO NORTE DO PARANÁ-CAMPUS LUIZ MENEGHUEL</t>
  </si>
  <si>
    <t>CONSTRUÇÃO: SALA DE ESTUDOS - BIOLOGIA</t>
  </si>
  <si>
    <t>CAMPUS UENP/CLM</t>
  </si>
  <si>
    <t>Engº Civil Lincoln Makoto Nozaki</t>
  </si>
  <si>
    <t>9.555-D/Pr</t>
  </si>
  <si>
    <t>Corte de árvore, escavação em terra.</t>
  </si>
  <si>
    <t>vb</t>
  </si>
  <si>
    <t>Broca manual profundidade 3m -concreto armado</t>
  </si>
  <si>
    <t>BLOCOS</t>
  </si>
  <si>
    <t>Escavação em terra das Blocos, incluindo reposição e remoção do excesso.</t>
  </si>
  <si>
    <t>Blocos em Concreto Armado (Fck=21Mpa) (Preparo,transporte,lançamento,forma e ferragem).</t>
  </si>
  <si>
    <t>FORMA PARA ESTRUTURAS DE CONCRETO (PILAR, VIGA E LAJE) EM CHAPA DE MADEIRA COMPENSADA RESINADA, DE 1,10 X 2,20, ESPESSURA = 12 MM, 02 UTILIZACOES. (FABRICACAO, MONTAGEM E DESMONTAGEM)</t>
  </si>
  <si>
    <t>VIGAS</t>
  </si>
  <si>
    <t>PILAR</t>
  </si>
  <si>
    <t>Telhamento com telha cerâmica (projeção).</t>
  </si>
  <si>
    <t>Estrutura de madeira (projeção).</t>
  </si>
  <si>
    <t>ALVENARIA DE TIJOLO MACICO APARENTE 5,5X11X23CM A CHATO (ESPESSURA 11CM), ASSENT. COM ARGAMASSA 1:1:6 (CIMENTO, CAL E AREIA), ESP. JUNTA 1CM</t>
  </si>
  <si>
    <t>VIDROS TEMPERADOS</t>
  </si>
  <si>
    <t>Porta, tipo de abrir de duas folhas, 10mm completa.</t>
  </si>
  <si>
    <t>Janela, tipo correr, 10mm, completa</t>
  </si>
  <si>
    <t>Impermeabilização de laje</t>
  </si>
  <si>
    <t xml:space="preserve">Limpeza geral da obra </t>
  </si>
  <si>
    <t>ALVENARIAS E DIVISÓRIAS</t>
  </si>
  <si>
    <t>Divisória em Dry Wall, até teto,  com portas de madeira 80x210, completa</t>
  </si>
  <si>
    <t>3.1.1</t>
  </si>
  <si>
    <t>3.1.2</t>
  </si>
  <si>
    <t>3.2</t>
  </si>
  <si>
    <t>3.2.1</t>
  </si>
  <si>
    <t>3.2.2</t>
  </si>
  <si>
    <t xml:space="preserve">LAJES </t>
  </si>
  <si>
    <t>3.3</t>
  </si>
  <si>
    <t>3.3.1</t>
  </si>
  <si>
    <t>4.3</t>
  </si>
  <si>
    <t>CUSTO POR M² =</t>
  </si>
  <si>
    <t xml:space="preserve">ÁREA = </t>
  </si>
  <si>
    <t>M²</t>
  </si>
  <si>
    <t>7.1.3</t>
  </si>
  <si>
    <t>Piso em Granilite, incluso rodapé e  juntas de dilatação.</t>
  </si>
  <si>
    <t>Peitoril em granito (cor areia ou branco)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</si>
</sst>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6" formatCode="&quot;R$ &quot;#,##0.00_);\(&quot;R$ &quot;#,##0.00\)"/>
    <numFmt numFmtId="170" formatCode="_(&quot;R$ &quot;* #,##0.00_);_(&quot;R$ &quot;* \(#,##0.00\);_(&quot;R$ &quot;* &quot;-&quot;??_);_(@_)"/>
    <numFmt numFmtId="171" formatCode="_(* #,##0.00_);_(* \(#,##0.00\);_(* &quot;-&quot;??_);_(@_)"/>
    <numFmt numFmtId="172" formatCode="#,##0.0000"/>
    <numFmt numFmtId="174" formatCode="&quot;R$ &quot;#,##0.00"/>
    <numFmt numFmtId="179" formatCode="0.0%"/>
  </numFmts>
  <fonts count="9">
    <font>
      <sz val="8"/>
      <name val="Arial"/>
    </font>
    <font>
      <sz val="8"/>
      <name val="Arial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1" fillId="0" borderId="0" applyFont="0" applyFill="0" applyBorder="0" applyAlignment="0" applyProtection="0"/>
  </cellStyleXfs>
  <cellXfs count="122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5" fillId="0" borderId="0" xfId="0" applyFont="1" applyFill="1" applyBorder="1"/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/>
    </xf>
    <xf numFmtId="174" fontId="3" fillId="0" borderId="4" xfId="0" applyNumberFormat="1" applyFont="1" applyFill="1" applyBorder="1" applyAlignment="1">
      <alignment horizontal="right"/>
    </xf>
    <xf numFmtId="9" fontId="3" fillId="0" borderId="3" xfId="0" applyNumberFormat="1" applyFont="1" applyFill="1" applyBorder="1"/>
    <xf numFmtId="174" fontId="3" fillId="0" borderId="3" xfId="0" applyNumberFormat="1" applyFont="1" applyFill="1" applyBorder="1"/>
    <xf numFmtId="0" fontId="6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9" fontId="3" fillId="0" borderId="4" xfId="0" applyNumberFormat="1" applyFont="1" applyFill="1" applyBorder="1"/>
    <xf numFmtId="0" fontId="6" fillId="0" borderId="4" xfId="0" applyFont="1" applyFill="1" applyBorder="1" applyAlignment="1">
      <alignment horizontal="left"/>
    </xf>
    <xf numFmtId="174" fontId="3" fillId="0" borderId="4" xfId="0" applyNumberFormat="1" applyFont="1" applyFill="1" applyBorder="1"/>
    <xf numFmtId="0" fontId="6" fillId="0" borderId="0" xfId="0" applyFont="1" applyFill="1" applyAlignment="1">
      <alignment horizontal="center"/>
    </xf>
    <xf numFmtId="0" fontId="3" fillId="0" borderId="4" xfId="0" applyFont="1" applyFill="1" applyBorder="1"/>
    <xf numFmtId="14" fontId="5" fillId="0" borderId="0" xfId="0" applyNumberFormat="1" applyFont="1" applyFill="1" applyBorder="1" applyAlignment="1">
      <alignment horizontal="left"/>
    </xf>
    <xf numFmtId="166" fontId="5" fillId="0" borderId="4" xfId="1" applyNumberFormat="1" applyFont="1" applyBorder="1" applyAlignment="1">
      <alignment horizontal="right"/>
    </xf>
    <xf numFmtId="0" fontId="0" fillId="0" borderId="3" xfId="0" applyBorder="1"/>
    <xf numFmtId="0" fontId="0" fillId="0" borderId="4" xfId="0" applyBorder="1"/>
    <xf numFmtId="10" fontId="0" fillId="0" borderId="4" xfId="0" applyNumberFormat="1" applyBorder="1"/>
    <xf numFmtId="10" fontId="0" fillId="0" borderId="3" xfId="0" applyNumberFormat="1" applyBorder="1"/>
    <xf numFmtId="170" fontId="7" fillId="0" borderId="0" xfId="0" applyNumberFormat="1" applyFont="1"/>
    <xf numFmtId="10" fontId="3" fillId="0" borderId="4" xfId="0" applyNumberFormat="1" applyFont="1" applyBorder="1"/>
    <xf numFmtId="174" fontId="3" fillId="0" borderId="4" xfId="0" applyNumberFormat="1" applyFont="1" applyBorder="1"/>
    <xf numFmtId="179" fontId="3" fillId="0" borderId="4" xfId="0" applyNumberFormat="1" applyFont="1" applyBorder="1"/>
    <xf numFmtId="9" fontId="0" fillId="0" borderId="4" xfId="0" applyNumberFormat="1" applyBorder="1"/>
    <xf numFmtId="9" fontId="3" fillId="0" borderId="4" xfId="0" applyNumberFormat="1" applyFont="1" applyBorder="1"/>
    <xf numFmtId="10" fontId="3" fillId="0" borderId="4" xfId="2" applyNumberFormat="1" applyFont="1" applyFill="1" applyBorder="1"/>
    <xf numFmtId="10" fontId="3" fillId="0" borderId="4" xfId="0" applyNumberFormat="1" applyFont="1" applyFill="1" applyBorder="1"/>
    <xf numFmtId="4" fontId="6" fillId="0" borderId="4" xfId="0" applyNumberFormat="1" applyFont="1" applyBorder="1"/>
    <xf numFmtId="0" fontId="8" fillId="0" borderId="0" xfId="0" applyFont="1" applyAlignment="1">
      <alignment horizontal="right"/>
    </xf>
    <xf numFmtId="0" fontId="5" fillId="0" borderId="0" xfId="0" applyFont="1"/>
    <xf numFmtId="0" fontId="8" fillId="0" borderId="0" xfId="0" applyFont="1"/>
    <xf numFmtId="0" fontId="6" fillId="0" borderId="0" xfId="0" applyFont="1" applyAlignment="1"/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right"/>
    </xf>
    <xf numFmtId="10" fontId="5" fillId="0" borderId="0" xfId="0" applyNumberFormat="1" applyFont="1" applyAlignment="1">
      <alignment horizontal="right"/>
    </xf>
    <xf numFmtId="10" fontId="5" fillId="0" borderId="0" xfId="0" applyNumberFormat="1" applyFont="1"/>
    <xf numFmtId="0" fontId="8" fillId="0" borderId="5" xfId="0" applyFont="1" applyBorder="1" applyAlignment="1">
      <alignment horizontal="right"/>
    </xf>
    <xf numFmtId="0" fontId="5" fillId="0" borderId="3" xfId="0" applyFont="1" applyBorder="1" applyAlignment="1">
      <alignment horizontal="center"/>
    </xf>
    <xf numFmtId="0" fontId="5" fillId="0" borderId="3" xfId="0" applyFont="1" applyBorder="1"/>
    <xf numFmtId="172" fontId="6" fillId="0" borderId="3" xfId="0" applyNumberFormat="1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5" fillId="0" borderId="4" xfId="0" applyFont="1" applyBorder="1" applyAlignment="1">
      <alignment horizontal="center"/>
    </xf>
    <xf numFmtId="0" fontId="5" fillId="0" borderId="4" xfId="0" applyFont="1" applyBorder="1" applyAlignment="1">
      <alignment horizontal="left"/>
    </xf>
    <xf numFmtId="4" fontId="5" fillId="0" borderId="4" xfId="0" applyNumberFormat="1" applyFont="1" applyBorder="1" applyAlignment="1">
      <alignment horizontal="right"/>
    </xf>
    <xf numFmtId="0" fontId="5" fillId="0" borderId="4" xfId="0" applyFont="1" applyBorder="1"/>
    <xf numFmtId="172" fontId="6" fillId="0" borderId="4" xfId="0" applyNumberFormat="1" applyFont="1" applyBorder="1" applyAlignment="1">
      <alignment horizontal="right"/>
    </xf>
    <xf numFmtId="4" fontId="6" fillId="0" borderId="4" xfId="0" applyNumberFormat="1" applyFont="1" applyBorder="1" applyAlignment="1">
      <alignment horizontal="right"/>
    </xf>
    <xf numFmtId="4" fontId="8" fillId="0" borderId="0" xfId="0" applyNumberFormat="1" applyFont="1"/>
    <xf numFmtId="0" fontId="6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right"/>
    </xf>
    <xf numFmtId="170" fontId="6" fillId="0" borderId="4" xfId="1" applyFont="1" applyBorder="1" applyAlignment="1">
      <alignment horizontal="right"/>
    </xf>
    <xf numFmtId="0" fontId="5" fillId="0" borderId="0" xfId="0" applyFont="1" applyAlignment="1">
      <alignment horizontal="center"/>
    </xf>
    <xf numFmtId="172" fontId="6" fillId="0" borderId="0" xfId="0" applyNumberFormat="1" applyFont="1" applyAlignment="1">
      <alignment horizontal="right"/>
    </xf>
    <xf numFmtId="170" fontId="6" fillId="0" borderId="0" xfId="1" applyFont="1" applyBorder="1" applyAlignment="1">
      <alignment horizontal="right"/>
    </xf>
    <xf numFmtId="172" fontId="7" fillId="0" borderId="0" xfId="0" applyNumberFormat="1" applyFont="1" applyAlignment="1">
      <alignment horizontal="right"/>
    </xf>
    <xf numFmtId="43" fontId="8" fillId="0" borderId="0" xfId="0" applyNumberFormat="1" applyFont="1"/>
    <xf numFmtId="0" fontId="8" fillId="0" borderId="4" xfId="0" applyFont="1" applyBorder="1"/>
    <xf numFmtId="171" fontId="5" fillId="0" borderId="0" xfId="3" applyFont="1"/>
    <xf numFmtId="0" fontId="0" fillId="0" borderId="0" xfId="0" applyAlignment="1">
      <alignment vertical="center"/>
    </xf>
    <xf numFmtId="171" fontId="0" fillId="0" borderId="0" xfId="3" applyFont="1" applyAlignment="1">
      <alignment vertical="center"/>
    </xf>
    <xf numFmtId="0" fontId="3" fillId="0" borderId="0" xfId="0" applyFont="1" applyFill="1" applyAlignment="1">
      <alignment horizontal="right" vertical="center"/>
    </xf>
    <xf numFmtId="14" fontId="5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10" fontId="0" fillId="0" borderId="0" xfId="0" applyNumberFormat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166" fontId="0" fillId="0" borderId="0" xfId="0" applyNumberFormat="1"/>
    <xf numFmtId="0" fontId="8" fillId="0" borderId="4" xfId="0" applyFont="1" applyBorder="1" applyAlignment="1">
      <alignment horizontal="right" wrapText="1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/>
    <xf numFmtId="0" fontId="6" fillId="0" borderId="4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6" fillId="0" borderId="0" xfId="0" applyFont="1" applyAlignment="1"/>
    <xf numFmtId="0" fontId="7" fillId="0" borderId="0" xfId="0" applyFont="1" applyAlignment="1"/>
    <xf numFmtId="0" fontId="5" fillId="0" borderId="4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5" fillId="0" borderId="0" xfId="0" applyFont="1" applyAlignment="1"/>
    <xf numFmtId="0" fontId="6" fillId="0" borderId="11" xfId="0" applyFont="1" applyBorder="1" applyAlignment="1">
      <alignment horizontal="center" textRotation="90"/>
    </xf>
    <xf numFmtId="0" fontId="6" fillId="0" borderId="12" xfId="0" applyFont="1" applyBorder="1" applyAlignment="1">
      <alignment horizontal="center" textRotation="90"/>
    </xf>
    <xf numFmtId="0" fontId="5" fillId="0" borderId="0" xfId="0" applyFont="1" applyFill="1" applyBorder="1" applyAlignment="1">
      <alignment horizontal="left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5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5" fillId="0" borderId="4" xfId="0" applyFont="1" applyFill="1" applyBorder="1" applyAlignment="1">
      <alignment horizontal="left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distributed"/>
    </xf>
    <xf numFmtId="0" fontId="7" fillId="0" borderId="7" xfId="0" applyFont="1" applyBorder="1" applyAlignment="1">
      <alignment horizontal="center" vertical="distributed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6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</cellXfs>
  <cellStyles count="4">
    <cellStyle name="Moeda" xfId="1" builtinId="4"/>
    <cellStyle name="Normal" xfId="0" builtinId="0"/>
    <cellStyle name="Porcentagem" xfId="2" builtinId="5"/>
    <cellStyle name="Separador de milhares" xfId="3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0"/>
  <sheetViews>
    <sheetView tabSelected="1" zoomScaleNormal="100" zoomScaleSheetLayoutView="100" workbookViewId="0">
      <selection activeCell="A2" sqref="A2"/>
    </sheetView>
  </sheetViews>
  <sheetFormatPr defaultRowHeight="11.25"/>
  <cols>
    <col min="1" max="1" width="7.1640625" style="34" customWidth="1"/>
    <col min="2" max="2" width="5.1640625" style="36" bestFit="1" customWidth="1"/>
    <col min="3" max="5" width="9.33203125" style="36"/>
    <col min="6" max="6" width="13.1640625" style="36" customWidth="1"/>
    <col min="7" max="7" width="47.33203125" style="36" customWidth="1"/>
    <col min="8" max="8" width="6.1640625" style="36" customWidth="1"/>
    <col min="9" max="9" width="9.1640625" style="36" customWidth="1"/>
    <col min="10" max="10" width="11.33203125" style="36" customWidth="1"/>
    <col min="11" max="11" width="13.33203125" style="36" customWidth="1"/>
    <col min="12" max="12" width="17.83203125" style="36" customWidth="1"/>
    <col min="13" max="13" width="9.5" style="36" customWidth="1"/>
    <col min="14" max="15" width="9.33203125" style="36"/>
    <col min="16" max="16" width="9.5" style="36" bestFit="1" customWidth="1"/>
    <col min="17" max="16384" width="9.33203125" style="36"/>
  </cols>
  <sheetData>
    <row r="1" spans="1:13" ht="12"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12">
      <c r="B2" s="35"/>
      <c r="C2" s="35"/>
      <c r="D2" s="35"/>
      <c r="E2" s="35"/>
      <c r="F2" s="88" t="s">
        <v>102</v>
      </c>
      <c r="G2" s="88"/>
      <c r="H2" s="35"/>
      <c r="I2" s="35"/>
      <c r="J2" s="35"/>
      <c r="K2" s="35"/>
      <c r="L2" s="35"/>
      <c r="M2" s="35"/>
    </row>
    <row r="3" spans="1:13" ht="12">
      <c r="B3" s="35"/>
      <c r="C3" s="35"/>
      <c r="D3" s="35"/>
      <c r="E3" s="35"/>
      <c r="F3" s="37"/>
      <c r="G3" s="37"/>
      <c r="H3" s="35"/>
      <c r="I3" s="35"/>
      <c r="J3" s="35"/>
      <c r="K3" s="35" t="s">
        <v>141</v>
      </c>
      <c r="L3" s="64">
        <v>131.5</v>
      </c>
      <c r="M3" s="35" t="s">
        <v>142</v>
      </c>
    </row>
    <row r="4" spans="1:13" ht="12">
      <c r="B4" s="79" t="s">
        <v>61</v>
      </c>
      <c r="C4" s="79"/>
      <c r="D4" s="89" t="s">
        <v>107</v>
      </c>
      <c r="E4" s="81"/>
      <c r="F4" s="81"/>
      <c r="G4" s="81"/>
      <c r="H4" s="35"/>
      <c r="I4" s="35"/>
      <c r="K4" s="38" t="s">
        <v>65</v>
      </c>
      <c r="L4" s="39">
        <v>40967</v>
      </c>
      <c r="M4" s="35"/>
    </row>
    <row r="5" spans="1:13" ht="12">
      <c r="B5" s="79" t="s">
        <v>60</v>
      </c>
      <c r="C5" s="79"/>
      <c r="D5" s="78" t="s">
        <v>108</v>
      </c>
      <c r="E5" s="78"/>
      <c r="F5" s="78"/>
      <c r="G5" s="78"/>
      <c r="H5" s="80"/>
      <c r="I5" s="81"/>
      <c r="J5" s="81"/>
      <c r="K5" s="38" t="s">
        <v>103</v>
      </c>
      <c r="L5" s="40">
        <v>1.532</v>
      </c>
      <c r="M5" s="35"/>
    </row>
    <row r="6" spans="1:13" ht="12">
      <c r="B6" s="79" t="s">
        <v>62</v>
      </c>
      <c r="C6" s="79"/>
      <c r="D6" s="78" t="s">
        <v>109</v>
      </c>
      <c r="E6" s="89"/>
      <c r="F6" s="89"/>
      <c r="G6" s="89"/>
      <c r="H6" s="35"/>
      <c r="I6" s="35"/>
      <c r="K6" s="38" t="s">
        <v>104</v>
      </c>
      <c r="L6" s="41">
        <v>0.2</v>
      </c>
      <c r="M6" s="35"/>
    </row>
    <row r="7" spans="1:13" ht="12">
      <c r="B7" s="100" t="s">
        <v>63</v>
      </c>
      <c r="C7" s="100"/>
      <c r="D7" s="97"/>
      <c r="E7" s="97"/>
      <c r="F7" s="97"/>
      <c r="G7" s="97"/>
      <c r="H7" s="35"/>
      <c r="I7" s="35"/>
      <c r="K7" s="38"/>
      <c r="L7" s="35"/>
      <c r="M7" s="35"/>
    </row>
    <row r="8" spans="1:13" ht="12">
      <c r="B8" s="100" t="s">
        <v>64</v>
      </c>
      <c r="C8" s="100"/>
      <c r="D8" s="97" t="s">
        <v>110</v>
      </c>
      <c r="E8" s="97"/>
      <c r="F8" s="97"/>
      <c r="G8" s="97"/>
      <c r="H8" s="35"/>
      <c r="I8" s="35"/>
      <c r="K8" s="38" t="s">
        <v>66</v>
      </c>
      <c r="L8" s="38" t="s">
        <v>111</v>
      </c>
      <c r="M8" s="35"/>
    </row>
    <row r="9" spans="1:13" ht="12.75" thickBot="1"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</row>
    <row r="10" spans="1:13">
      <c r="A10" s="112" t="s">
        <v>88</v>
      </c>
      <c r="B10" s="98" t="s">
        <v>0</v>
      </c>
      <c r="C10" s="94" t="s">
        <v>94</v>
      </c>
      <c r="D10" s="94"/>
      <c r="E10" s="94"/>
      <c r="F10" s="94"/>
      <c r="G10" s="94"/>
      <c r="H10" s="94" t="s">
        <v>1</v>
      </c>
      <c r="I10" s="94" t="s">
        <v>2</v>
      </c>
      <c r="J10" s="94" t="s">
        <v>3</v>
      </c>
      <c r="K10" s="94" t="s">
        <v>11</v>
      </c>
      <c r="L10" s="92" t="s">
        <v>4</v>
      </c>
      <c r="M10" s="92" t="s">
        <v>55</v>
      </c>
    </row>
    <row r="11" spans="1:13" ht="15" customHeight="1" thickBot="1">
      <c r="A11" s="113"/>
      <c r="B11" s="99"/>
      <c r="C11" s="95"/>
      <c r="D11" s="95"/>
      <c r="E11" s="95"/>
      <c r="F11" s="95"/>
      <c r="G11" s="95"/>
      <c r="H11" s="95"/>
      <c r="I11" s="95"/>
      <c r="J11" s="95"/>
      <c r="K11" s="95"/>
      <c r="L11" s="93"/>
      <c r="M11" s="93"/>
    </row>
    <row r="12" spans="1:13" ht="12">
      <c r="A12" s="42"/>
      <c r="B12" s="43">
        <v>1</v>
      </c>
      <c r="C12" s="104" t="s">
        <v>5</v>
      </c>
      <c r="D12" s="104"/>
      <c r="E12" s="104"/>
      <c r="F12" s="104"/>
      <c r="G12" s="104"/>
      <c r="H12" s="43"/>
      <c r="I12" s="44"/>
      <c r="J12" s="44"/>
      <c r="K12" s="44"/>
      <c r="L12" s="44"/>
      <c r="M12" s="45"/>
    </row>
    <row r="13" spans="1:13" ht="12">
      <c r="A13" s="46"/>
      <c r="B13" s="47" t="s">
        <v>6</v>
      </c>
      <c r="C13" s="74" t="s">
        <v>50</v>
      </c>
      <c r="D13" s="74"/>
      <c r="E13" s="74"/>
      <c r="F13" s="74"/>
      <c r="G13" s="74"/>
      <c r="H13" s="47" t="s">
        <v>8</v>
      </c>
      <c r="I13" s="49">
        <v>10</v>
      </c>
      <c r="J13" s="49">
        <v>200</v>
      </c>
      <c r="K13" s="49">
        <f>I13*J13</f>
        <v>2000</v>
      </c>
      <c r="L13" s="50"/>
      <c r="M13" s="51"/>
    </row>
    <row r="14" spans="1:13" ht="12">
      <c r="A14" s="46"/>
      <c r="B14" s="47" t="s">
        <v>7</v>
      </c>
      <c r="C14" s="74" t="s">
        <v>90</v>
      </c>
      <c r="D14" s="74"/>
      <c r="E14" s="74"/>
      <c r="F14" s="74"/>
      <c r="G14" s="74"/>
      <c r="H14" s="47" t="s">
        <v>89</v>
      </c>
      <c r="I14" s="49">
        <v>1</v>
      </c>
      <c r="J14" s="49">
        <v>1500</v>
      </c>
      <c r="K14" s="49">
        <f>I14*J14</f>
        <v>1500</v>
      </c>
      <c r="L14" s="50"/>
      <c r="M14" s="51"/>
    </row>
    <row r="15" spans="1:13" ht="12">
      <c r="A15" s="46"/>
      <c r="B15" s="47" t="s">
        <v>87</v>
      </c>
      <c r="C15" s="74" t="s">
        <v>91</v>
      </c>
      <c r="D15" s="74"/>
      <c r="E15" s="74"/>
      <c r="F15" s="74"/>
      <c r="G15" s="74"/>
      <c r="H15" s="47" t="s">
        <v>89</v>
      </c>
      <c r="I15" s="49">
        <v>1</v>
      </c>
      <c r="J15" s="49">
        <v>75</v>
      </c>
      <c r="K15" s="49">
        <f>I15*J15</f>
        <v>75</v>
      </c>
      <c r="L15" s="50"/>
      <c r="M15" s="51"/>
    </row>
    <row r="16" spans="1:13" ht="12">
      <c r="A16" s="46"/>
      <c r="B16" s="47" t="s">
        <v>92</v>
      </c>
      <c r="C16" s="74" t="s">
        <v>112</v>
      </c>
      <c r="D16" s="74"/>
      <c r="E16" s="74"/>
      <c r="F16" s="74"/>
      <c r="G16" s="74"/>
      <c r="H16" s="47" t="s">
        <v>113</v>
      </c>
      <c r="I16" s="49">
        <v>1</v>
      </c>
      <c r="J16" s="49">
        <v>500</v>
      </c>
      <c r="K16" s="49">
        <f>I16*J16</f>
        <v>500</v>
      </c>
      <c r="L16" s="50"/>
      <c r="M16" s="51"/>
    </row>
    <row r="17" spans="1:15" ht="12">
      <c r="A17" s="46"/>
      <c r="B17" s="47" t="s">
        <v>93</v>
      </c>
      <c r="C17" s="74" t="s">
        <v>52</v>
      </c>
      <c r="D17" s="74"/>
      <c r="E17" s="74"/>
      <c r="F17" s="74"/>
      <c r="G17" s="74"/>
      <c r="H17" s="47" t="s">
        <v>8</v>
      </c>
      <c r="I17" s="49">
        <v>150</v>
      </c>
      <c r="J17" s="49">
        <v>4</v>
      </c>
      <c r="K17" s="49">
        <f>I17*J17</f>
        <v>600</v>
      </c>
      <c r="L17" s="50"/>
      <c r="M17" s="51"/>
    </row>
    <row r="18" spans="1:15" ht="12">
      <c r="A18" s="46"/>
      <c r="B18" s="47"/>
      <c r="C18" s="74" t="s">
        <v>10</v>
      </c>
      <c r="D18" s="74"/>
      <c r="E18" s="74"/>
      <c r="F18" s="74"/>
      <c r="G18" s="74"/>
      <c r="H18" s="47"/>
      <c r="I18" s="49"/>
      <c r="J18" s="49"/>
      <c r="K18" s="52"/>
      <c r="L18" s="33">
        <f>SUM(K13:K17)</f>
        <v>4675</v>
      </c>
      <c r="M18" s="51">
        <f>L18/L96*100</f>
        <v>2.75</v>
      </c>
      <c r="O18" s="53"/>
    </row>
    <row r="19" spans="1:15" ht="12">
      <c r="A19" s="46"/>
      <c r="B19" s="47"/>
      <c r="C19" s="74"/>
      <c r="D19" s="74"/>
      <c r="E19" s="74"/>
      <c r="F19" s="74"/>
      <c r="G19" s="74"/>
      <c r="H19" s="47"/>
      <c r="I19" s="49"/>
      <c r="J19" s="49"/>
      <c r="K19" s="49"/>
      <c r="L19" s="50"/>
      <c r="M19" s="51"/>
    </row>
    <row r="20" spans="1:15" ht="12">
      <c r="A20" s="46"/>
      <c r="B20" s="47">
        <v>2</v>
      </c>
      <c r="C20" s="82" t="s">
        <v>12</v>
      </c>
      <c r="D20" s="82"/>
      <c r="E20" s="82"/>
      <c r="F20" s="82"/>
      <c r="G20" s="82"/>
      <c r="H20" s="47"/>
      <c r="I20" s="49"/>
      <c r="J20" s="49"/>
      <c r="K20" s="49"/>
      <c r="L20" s="50"/>
      <c r="M20" s="51"/>
    </row>
    <row r="21" spans="1:15" ht="12">
      <c r="A21" s="46"/>
      <c r="B21" s="47">
        <v>1</v>
      </c>
      <c r="C21" s="75" t="s">
        <v>114</v>
      </c>
      <c r="D21" s="76"/>
      <c r="E21" s="76"/>
      <c r="F21" s="76"/>
      <c r="G21" s="77"/>
      <c r="H21" s="47" t="s">
        <v>27</v>
      </c>
      <c r="I21" s="49">
        <v>57</v>
      </c>
      <c r="J21" s="49">
        <v>60</v>
      </c>
      <c r="K21" s="49">
        <f>I21*J21</f>
        <v>3420</v>
      </c>
      <c r="L21" s="50"/>
      <c r="M21" s="51"/>
    </row>
    <row r="22" spans="1:15" ht="12">
      <c r="A22" s="46"/>
      <c r="B22" s="47" t="s">
        <v>13</v>
      </c>
      <c r="C22" s="74" t="s">
        <v>115</v>
      </c>
      <c r="D22" s="74"/>
      <c r="E22" s="74"/>
      <c r="F22" s="74"/>
      <c r="G22" s="74"/>
      <c r="H22" s="47"/>
      <c r="I22" s="49"/>
      <c r="J22" s="49"/>
      <c r="K22" s="49"/>
      <c r="L22" s="50"/>
      <c r="M22" s="51"/>
    </row>
    <row r="23" spans="1:15" ht="12">
      <c r="A23" s="46"/>
      <c r="B23" s="47" t="s">
        <v>15</v>
      </c>
      <c r="C23" s="74" t="s">
        <v>116</v>
      </c>
      <c r="D23" s="74"/>
      <c r="E23" s="74"/>
      <c r="F23" s="74"/>
      <c r="G23" s="74"/>
      <c r="H23" s="47" t="s">
        <v>9</v>
      </c>
      <c r="I23" s="49">
        <v>2.5</v>
      </c>
      <c r="J23" s="49">
        <v>25</v>
      </c>
      <c r="K23" s="49">
        <f>I23*J23</f>
        <v>62.5</v>
      </c>
      <c r="L23" s="50"/>
      <c r="M23" s="51"/>
    </row>
    <row r="24" spans="1:15" ht="12">
      <c r="A24" s="46"/>
      <c r="B24" s="47" t="s">
        <v>16</v>
      </c>
      <c r="C24" s="74" t="s">
        <v>78</v>
      </c>
      <c r="D24" s="74"/>
      <c r="E24" s="74"/>
      <c r="F24" s="74"/>
      <c r="G24" s="74"/>
      <c r="H24" s="47" t="s">
        <v>9</v>
      </c>
      <c r="I24" s="49">
        <v>0.2</v>
      </c>
      <c r="J24" s="49">
        <v>265</v>
      </c>
      <c r="K24" s="49">
        <f>I24*J24</f>
        <v>53</v>
      </c>
      <c r="L24" s="50"/>
      <c r="M24" s="51"/>
    </row>
    <row r="25" spans="1:15" ht="12">
      <c r="A25" s="46"/>
      <c r="B25" s="47" t="s">
        <v>17</v>
      </c>
      <c r="C25" s="74" t="s">
        <v>117</v>
      </c>
      <c r="D25" s="74"/>
      <c r="E25" s="74"/>
      <c r="F25" s="74"/>
      <c r="G25" s="74"/>
      <c r="H25" s="47" t="s">
        <v>9</v>
      </c>
      <c r="I25" s="49">
        <v>2.5</v>
      </c>
      <c r="J25" s="49">
        <v>1700</v>
      </c>
      <c r="K25" s="49">
        <f>I25*J25</f>
        <v>4250</v>
      </c>
      <c r="L25" s="50"/>
      <c r="M25" s="51"/>
    </row>
    <row r="26" spans="1:15" ht="12">
      <c r="A26" s="46"/>
      <c r="B26" s="47"/>
      <c r="C26" s="101"/>
      <c r="D26" s="102"/>
      <c r="E26" s="102"/>
      <c r="F26" s="102"/>
      <c r="G26" s="103"/>
      <c r="H26" s="47"/>
      <c r="I26" s="49"/>
      <c r="J26" s="49"/>
      <c r="K26" s="49"/>
      <c r="L26" s="50"/>
      <c r="M26" s="51"/>
    </row>
    <row r="27" spans="1:15" ht="12">
      <c r="A27" s="46"/>
      <c r="B27" s="47" t="s">
        <v>14</v>
      </c>
      <c r="C27" s="74" t="s">
        <v>30</v>
      </c>
      <c r="D27" s="74"/>
      <c r="E27" s="74"/>
      <c r="F27" s="74"/>
      <c r="G27" s="74"/>
      <c r="H27" s="47"/>
      <c r="I27" s="49"/>
      <c r="J27" s="49"/>
      <c r="K27" s="49"/>
      <c r="L27" s="50"/>
      <c r="M27" s="51"/>
    </row>
    <row r="28" spans="1:15" ht="12">
      <c r="A28" s="46"/>
      <c r="B28" s="47" t="s">
        <v>18</v>
      </c>
      <c r="C28" s="74" t="s">
        <v>59</v>
      </c>
      <c r="D28" s="74"/>
      <c r="E28" s="74"/>
      <c r="F28" s="74"/>
      <c r="G28" s="74"/>
      <c r="H28" s="47" t="s">
        <v>9</v>
      </c>
      <c r="I28" s="49">
        <v>2</v>
      </c>
      <c r="J28" s="49">
        <v>35</v>
      </c>
      <c r="K28" s="49">
        <f>I28*J28</f>
        <v>70</v>
      </c>
      <c r="L28" s="50"/>
      <c r="M28" s="51"/>
    </row>
    <row r="29" spans="1:15" ht="12">
      <c r="A29" s="46"/>
      <c r="B29" s="47" t="s">
        <v>19</v>
      </c>
      <c r="C29" s="74" t="s">
        <v>78</v>
      </c>
      <c r="D29" s="74"/>
      <c r="E29" s="74"/>
      <c r="F29" s="74"/>
      <c r="G29" s="74"/>
      <c r="H29" s="47" t="s">
        <v>9</v>
      </c>
      <c r="I29" s="49">
        <v>0.5</v>
      </c>
      <c r="J29" s="49">
        <v>265</v>
      </c>
      <c r="K29" s="49">
        <f>I29*J29</f>
        <v>132.5</v>
      </c>
      <c r="L29" s="50"/>
      <c r="M29" s="51"/>
    </row>
    <row r="30" spans="1:15" ht="12">
      <c r="A30" s="46"/>
      <c r="B30" s="47" t="s">
        <v>20</v>
      </c>
      <c r="C30" s="74" t="s">
        <v>81</v>
      </c>
      <c r="D30" s="74"/>
      <c r="E30" s="74"/>
      <c r="F30" s="74"/>
      <c r="G30" s="74"/>
      <c r="H30" s="47" t="s">
        <v>9</v>
      </c>
      <c r="I30" s="49">
        <v>2</v>
      </c>
      <c r="J30" s="49">
        <v>1900</v>
      </c>
      <c r="K30" s="49">
        <f>I30*J30</f>
        <v>3800</v>
      </c>
      <c r="L30" s="50"/>
      <c r="M30" s="51"/>
    </row>
    <row r="31" spans="1:15" ht="12">
      <c r="A31" s="46"/>
      <c r="B31" s="47" t="s">
        <v>86</v>
      </c>
      <c r="C31" s="75" t="s">
        <v>95</v>
      </c>
      <c r="D31" s="83"/>
      <c r="E31" s="83"/>
      <c r="F31" s="83"/>
      <c r="G31" s="84"/>
      <c r="H31" s="47" t="s">
        <v>9</v>
      </c>
      <c r="I31" s="49">
        <v>3</v>
      </c>
      <c r="J31" s="49">
        <v>70</v>
      </c>
      <c r="K31" s="49">
        <f>I31*J31</f>
        <v>210</v>
      </c>
      <c r="L31" s="50"/>
      <c r="M31" s="51"/>
    </row>
    <row r="32" spans="1:15" ht="12">
      <c r="A32" s="46"/>
      <c r="B32" s="47"/>
      <c r="C32" s="74" t="s">
        <v>10</v>
      </c>
      <c r="D32" s="74"/>
      <c r="E32" s="74"/>
      <c r="F32" s="74"/>
      <c r="G32" s="74"/>
      <c r="H32" s="47"/>
      <c r="I32" s="49"/>
      <c r="J32" s="49"/>
      <c r="K32" s="49"/>
      <c r="L32" s="33">
        <f>SUM(K23:K31)</f>
        <v>8578</v>
      </c>
      <c r="M32" s="51">
        <f>L32/L96*100</f>
        <v>5.0458823529411765</v>
      </c>
    </row>
    <row r="33" spans="1:13" ht="12">
      <c r="A33" s="46"/>
      <c r="B33" s="47"/>
      <c r="C33" s="74"/>
      <c r="D33" s="74"/>
      <c r="E33" s="74"/>
      <c r="F33" s="74"/>
      <c r="G33" s="74"/>
      <c r="H33" s="47"/>
      <c r="I33" s="49"/>
      <c r="J33" s="49"/>
      <c r="K33" s="49"/>
      <c r="L33" s="50"/>
      <c r="M33" s="51"/>
    </row>
    <row r="34" spans="1:13" ht="12">
      <c r="A34" s="46"/>
      <c r="B34" s="47">
        <v>3</v>
      </c>
      <c r="C34" s="82" t="s">
        <v>21</v>
      </c>
      <c r="D34" s="82"/>
      <c r="E34" s="82"/>
      <c r="F34" s="82"/>
      <c r="G34" s="82"/>
      <c r="H34" s="47"/>
      <c r="I34" s="49"/>
      <c r="J34" s="49"/>
      <c r="K34" s="49"/>
      <c r="L34" s="50"/>
      <c r="M34" s="51"/>
    </row>
    <row r="35" spans="1:13" ht="12">
      <c r="A35" s="46"/>
      <c r="B35" s="47" t="s">
        <v>22</v>
      </c>
      <c r="C35" s="74" t="s">
        <v>120</v>
      </c>
      <c r="D35" s="74"/>
      <c r="E35" s="74"/>
      <c r="F35" s="74"/>
      <c r="G35" s="74"/>
      <c r="H35" s="47"/>
      <c r="I35" s="49"/>
      <c r="J35" s="49"/>
      <c r="K35" s="49"/>
      <c r="L35" s="50"/>
      <c r="M35" s="51"/>
    </row>
    <row r="36" spans="1:13" ht="39.75" customHeight="1">
      <c r="A36" s="46"/>
      <c r="B36" s="47" t="s">
        <v>131</v>
      </c>
      <c r="C36" s="105" t="s">
        <v>118</v>
      </c>
      <c r="D36" s="106"/>
      <c r="E36" s="106"/>
      <c r="F36" s="106"/>
      <c r="G36" s="107"/>
      <c r="H36" s="55" t="s">
        <v>8</v>
      </c>
      <c r="I36" s="49">
        <v>40</v>
      </c>
      <c r="J36" s="49">
        <v>30</v>
      </c>
      <c r="K36" s="49">
        <f>I36*J36</f>
        <v>1200</v>
      </c>
      <c r="L36" s="50"/>
      <c r="M36" s="51"/>
    </row>
    <row r="37" spans="1:13" ht="12">
      <c r="A37" s="46"/>
      <c r="B37" s="47" t="s">
        <v>132</v>
      </c>
      <c r="C37" s="74" t="s">
        <v>81</v>
      </c>
      <c r="D37" s="74"/>
      <c r="E37" s="74"/>
      <c r="F37" s="74"/>
      <c r="G37" s="74"/>
      <c r="H37" s="47" t="s">
        <v>9</v>
      </c>
      <c r="I37" s="49">
        <v>2.2999999999999998</v>
      </c>
      <c r="J37" s="49">
        <v>1900</v>
      </c>
      <c r="K37" s="49">
        <f>I37*J37</f>
        <v>4370</v>
      </c>
      <c r="L37" s="50"/>
      <c r="M37" s="51"/>
    </row>
    <row r="38" spans="1:13" ht="12">
      <c r="A38" s="46"/>
      <c r="B38" s="47" t="s">
        <v>133</v>
      </c>
      <c r="C38" s="74" t="s">
        <v>119</v>
      </c>
      <c r="D38" s="74"/>
      <c r="E38" s="74"/>
      <c r="F38" s="74"/>
      <c r="G38" s="74"/>
      <c r="H38" s="47"/>
      <c r="I38" s="49"/>
      <c r="J38" s="49"/>
      <c r="K38" s="49"/>
      <c r="L38" s="50"/>
      <c r="M38" s="51"/>
    </row>
    <row r="39" spans="1:13" ht="35.25" customHeight="1">
      <c r="A39" s="46"/>
      <c r="B39" s="47" t="s">
        <v>134</v>
      </c>
      <c r="C39" s="85" t="s">
        <v>118</v>
      </c>
      <c r="D39" s="86"/>
      <c r="E39" s="86"/>
      <c r="F39" s="86"/>
      <c r="G39" s="87"/>
      <c r="H39" s="55" t="s">
        <v>8</v>
      </c>
      <c r="I39" s="49">
        <v>46</v>
      </c>
      <c r="J39" s="49">
        <v>46</v>
      </c>
      <c r="K39" s="49">
        <f>I39*J39</f>
        <v>2116</v>
      </c>
      <c r="L39" s="50"/>
      <c r="M39" s="51"/>
    </row>
    <row r="40" spans="1:13" ht="12">
      <c r="A40" s="46"/>
      <c r="B40" s="47" t="s">
        <v>135</v>
      </c>
      <c r="C40" s="74" t="s">
        <v>81</v>
      </c>
      <c r="D40" s="74"/>
      <c r="E40" s="74"/>
      <c r="F40" s="74"/>
      <c r="G40" s="74"/>
      <c r="H40" s="47" t="s">
        <v>9</v>
      </c>
      <c r="I40" s="49">
        <v>3.6</v>
      </c>
      <c r="J40" s="49">
        <v>1900</v>
      </c>
      <c r="K40" s="49">
        <f>I40*J40</f>
        <v>6840</v>
      </c>
      <c r="L40" s="50"/>
      <c r="M40" s="51"/>
    </row>
    <row r="41" spans="1:13" ht="12">
      <c r="A41" s="46"/>
      <c r="B41" s="47" t="s">
        <v>137</v>
      </c>
      <c r="C41" s="74" t="s">
        <v>136</v>
      </c>
      <c r="D41" s="74"/>
      <c r="E41" s="74"/>
      <c r="F41" s="74"/>
      <c r="G41" s="74"/>
      <c r="H41" s="47"/>
      <c r="I41" s="49"/>
      <c r="J41" s="49"/>
      <c r="K41" s="49"/>
      <c r="L41" s="50"/>
      <c r="M41" s="51"/>
    </row>
    <row r="42" spans="1:13" ht="12">
      <c r="A42" s="46"/>
      <c r="B42" s="47" t="s">
        <v>138</v>
      </c>
      <c r="C42" s="90" t="s">
        <v>96</v>
      </c>
      <c r="D42" s="90"/>
      <c r="E42" s="90"/>
      <c r="F42" s="90"/>
      <c r="G42" s="90"/>
      <c r="H42" s="47"/>
      <c r="I42" s="49"/>
      <c r="J42" s="49"/>
      <c r="K42" s="49"/>
      <c r="L42" s="50"/>
      <c r="M42" s="51"/>
    </row>
    <row r="43" spans="1:13" ht="12">
      <c r="A43" s="46"/>
      <c r="B43" s="47"/>
      <c r="C43" s="91"/>
      <c r="D43" s="91"/>
      <c r="E43" s="91"/>
      <c r="F43" s="91"/>
      <c r="G43" s="91"/>
      <c r="H43" s="47" t="s">
        <v>8</v>
      </c>
      <c r="I43" s="49">
        <v>152</v>
      </c>
      <c r="J43" s="49">
        <v>140</v>
      </c>
      <c r="K43" s="49">
        <f>I43*J43</f>
        <v>21280</v>
      </c>
      <c r="L43" s="50"/>
      <c r="M43" s="51"/>
    </row>
    <row r="44" spans="1:13" ht="12">
      <c r="A44" s="46"/>
      <c r="B44" s="47"/>
      <c r="C44" s="74" t="s">
        <v>10</v>
      </c>
      <c r="D44" s="74"/>
      <c r="E44" s="74"/>
      <c r="F44" s="74"/>
      <c r="G44" s="74"/>
      <c r="H44" s="47"/>
      <c r="I44" s="49"/>
      <c r="J44" s="49"/>
      <c r="K44" s="49"/>
      <c r="L44" s="33">
        <f>SUM(K36:K45)</f>
        <v>35806</v>
      </c>
      <c r="M44" s="51">
        <f>L44/L96*100</f>
        <v>21.062352941176471</v>
      </c>
    </row>
    <row r="45" spans="1:13" ht="12">
      <c r="A45" s="46"/>
      <c r="B45" s="47"/>
      <c r="C45" s="74"/>
      <c r="D45" s="74"/>
      <c r="E45" s="74"/>
      <c r="F45" s="74"/>
      <c r="G45" s="74"/>
      <c r="H45" s="47"/>
      <c r="I45" s="49"/>
      <c r="J45" s="49"/>
      <c r="K45" s="49"/>
      <c r="L45" s="50"/>
      <c r="M45" s="51"/>
    </row>
    <row r="46" spans="1:13" ht="12">
      <c r="A46" s="46"/>
      <c r="B46" s="47">
        <v>4</v>
      </c>
      <c r="C46" s="82" t="s">
        <v>23</v>
      </c>
      <c r="D46" s="82"/>
      <c r="E46" s="82"/>
      <c r="F46" s="82"/>
      <c r="G46" s="82"/>
      <c r="H46" s="47"/>
      <c r="I46" s="56"/>
      <c r="J46" s="49"/>
      <c r="K46" s="49"/>
      <c r="L46" s="50"/>
      <c r="M46" s="51"/>
    </row>
    <row r="47" spans="1:13" ht="12">
      <c r="A47" s="46"/>
      <c r="B47" s="47" t="s">
        <v>97</v>
      </c>
      <c r="C47" s="75" t="s">
        <v>122</v>
      </c>
      <c r="D47" s="76"/>
      <c r="E47" s="76"/>
      <c r="F47" s="76"/>
      <c r="G47" s="77"/>
      <c r="H47" s="47" t="s">
        <v>8</v>
      </c>
      <c r="I47" s="49">
        <v>120</v>
      </c>
      <c r="J47" s="49">
        <v>45</v>
      </c>
      <c r="K47" s="49">
        <f>I47*J47</f>
        <v>5400</v>
      </c>
      <c r="L47" s="50"/>
      <c r="M47" s="51"/>
    </row>
    <row r="48" spans="1:13" ht="12">
      <c r="A48" s="46"/>
      <c r="B48" s="47" t="s">
        <v>24</v>
      </c>
      <c r="C48" s="48" t="s">
        <v>121</v>
      </c>
      <c r="D48" s="48"/>
      <c r="E48" s="48"/>
      <c r="F48" s="48"/>
      <c r="G48" s="48"/>
      <c r="H48" s="47" t="s">
        <v>8</v>
      </c>
      <c r="I48" s="49">
        <v>120</v>
      </c>
      <c r="J48" s="49">
        <v>40</v>
      </c>
      <c r="K48" s="49">
        <f>I48*J48</f>
        <v>4800</v>
      </c>
      <c r="L48" s="50"/>
      <c r="M48" s="51"/>
    </row>
    <row r="49" spans="1:17" ht="12">
      <c r="A49" s="73"/>
      <c r="B49" s="47" t="s">
        <v>25</v>
      </c>
      <c r="C49" s="90" t="s">
        <v>26</v>
      </c>
      <c r="D49" s="90"/>
      <c r="E49" s="90"/>
      <c r="F49" s="90"/>
      <c r="G49" s="90"/>
      <c r="H49" s="47"/>
      <c r="I49" s="49"/>
      <c r="J49" s="49"/>
      <c r="K49" s="49"/>
      <c r="L49" s="50"/>
      <c r="M49" s="51"/>
    </row>
    <row r="50" spans="1:17" ht="12">
      <c r="A50" s="73"/>
      <c r="B50" s="47"/>
      <c r="C50" s="90"/>
      <c r="D50" s="90"/>
      <c r="E50" s="90"/>
      <c r="F50" s="90"/>
      <c r="G50" s="90"/>
      <c r="H50" s="47" t="s">
        <v>8</v>
      </c>
      <c r="I50" s="49">
        <v>120</v>
      </c>
      <c r="J50" s="49">
        <v>10</v>
      </c>
      <c r="K50" s="49">
        <f>I50*J50</f>
        <v>1200</v>
      </c>
      <c r="L50" s="50"/>
      <c r="M50" s="51"/>
    </row>
    <row r="51" spans="1:17" ht="12">
      <c r="A51" s="46"/>
      <c r="B51" s="47"/>
      <c r="C51" s="74"/>
      <c r="D51" s="74"/>
      <c r="E51" s="74"/>
      <c r="F51" s="74"/>
      <c r="G51" s="74"/>
      <c r="H51" s="47"/>
      <c r="I51" s="49"/>
      <c r="J51" s="49"/>
      <c r="K51" s="49"/>
      <c r="L51" s="50"/>
      <c r="M51" s="51"/>
    </row>
    <row r="52" spans="1:17" ht="12">
      <c r="A52" s="46"/>
      <c r="B52" s="47" t="s">
        <v>139</v>
      </c>
      <c r="C52" s="75" t="s">
        <v>127</v>
      </c>
      <c r="D52" s="76"/>
      <c r="E52" s="76"/>
      <c r="F52" s="76"/>
      <c r="G52" s="77"/>
      <c r="H52" s="47" t="s">
        <v>8</v>
      </c>
      <c r="I52" s="49">
        <v>10</v>
      </c>
      <c r="J52" s="49">
        <v>35</v>
      </c>
      <c r="K52" s="49">
        <f>I52*J52</f>
        <v>350</v>
      </c>
      <c r="L52" s="50"/>
      <c r="M52" s="51"/>
    </row>
    <row r="53" spans="1:17" ht="12">
      <c r="A53" s="46"/>
      <c r="B53" s="47"/>
      <c r="C53" s="74" t="s">
        <v>10</v>
      </c>
      <c r="D53" s="74"/>
      <c r="E53" s="74"/>
      <c r="F53" s="74"/>
      <c r="G53" s="74"/>
      <c r="H53" s="47"/>
      <c r="I53" s="49"/>
      <c r="J53" s="49"/>
      <c r="K53" s="49"/>
      <c r="L53" s="33">
        <f>SUM(K47:K52)</f>
        <v>11750</v>
      </c>
      <c r="M53" s="51">
        <f>L53/L96*100</f>
        <v>6.9117647058823533</v>
      </c>
    </row>
    <row r="54" spans="1:17" ht="12">
      <c r="A54" s="46"/>
      <c r="B54" s="47"/>
      <c r="C54" s="74"/>
      <c r="D54" s="74"/>
      <c r="E54" s="74"/>
      <c r="F54" s="74"/>
      <c r="G54" s="74"/>
      <c r="H54" s="47"/>
      <c r="I54" s="49"/>
      <c r="J54" s="49"/>
      <c r="K54" s="49"/>
      <c r="L54" s="33"/>
      <c r="M54" s="51"/>
    </row>
    <row r="55" spans="1:17" ht="12">
      <c r="A55" s="46"/>
      <c r="B55" s="47">
        <v>5</v>
      </c>
      <c r="C55" s="82" t="s">
        <v>29</v>
      </c>
      <c r="D55" s="82"/>
      <c r="E55" s="82"/>
      <c r="F55" s="82"/>
      <c r="G55" s="82"/>
      <c r="H55" s="47"/>
      <c r="I55" s="56"/>
      <c r="J55" s="49"/>
      <c r="K55" s="49"/>
      <c r="L55" s="50"/>
      <c r="M55" s="51"/>
    </row>
    <row r="56" spans="1:17" ht="12">
      <c r="A56" s="46"/>
      <c r="B56" s="47" t="s">
        <v>28</v>
      </c>
      <c r="C56" s="74" t="s">
        <v>129</v>
      </c>
      <c r="D56" s="74"/>
      <c r="E56" s="74"/>
      <c r="F56" s="74"/>
      <c r="G56" s="74"/>
      <c r="H56" s="47"/>
      <c r="I56" s="49"/>
      <c r="J56" s="49"/>
      <c r="K56" s="49"/>
      <c r="L56" s="50"/>
      <c r="M56" s="51"/>
    </row>
    <row r="57" spans="1:17" ht="35.25" customHeight="1">
      <c r="A57" s="46"/>
      <c r="B57" s="47" t="s">
        <v>31</v>
      </c>
      <c r="C57" s="109" t="s">
        <v>123</v>
      </c>
      <c r="D57" s="110"/>
      <c r="E57" s="110"/>
      <c r="F57" s="110"/>
      <c r="G57" s="111"/>
      <c r="H57" s="47" t="s">
        <v>8</v>
      </c>
      <c r="I57" s="56">
        <v>60</v>
      </c>
      <c r="J57" s="49">
        <v>150</v>
      </c>
      <c r="K57" s="49">
        <f>I57*J57</f>
        <v>9000</v>
      </c>
      <c r="L57" s="50"/>
      <c r="M57" s="51"/>
    </row>
    <row r="58" spans="1:17" ht="12">
      <c r="A58" s="46"/>
      <c r="B58" s="47" t="s">
        <v>83</v>
      </c>
      <c r="C58" s="74" t="s">
        <v>130</v>
      </c>
      <c r="D58" s="74"/>
      <c r="E58" s="74"/>
      <c r="F58" s="74"/>
      <c r="G58" s="74"/>
      <c r="H58" s="47" t="s">
        <v>8</v>
      </c>
      <c r="I58" s="56">
        <v>120</v>
      </c>
      <c r="J58" s="56">
        <v>170</v>
      </c>
      <c r="K58" s="49">
        <f>I58*J58</f>
        <v>20400</v>
      </c>
      <c r="L58" s="50"/>
      <c r="M58" s="51"/>
    </row>
    <row r="59" spans="1:17" ht="12">
      <c r="A59" s="46"/>
      <c r="B59" s="47"/>
      <c r="C59" s="74" t="s">
        <v>10</v>
      </c>
      <c r="D59" s="74"/>
      <c r="E59" s="74"/>
      <c r="F59" s="74"/>
      <c r="G59" s="74"/>
      <c r="H59" s="47"/>
      <c r="I59" s="49"/>
      <c r="J59" s="49"/>
      <c r="K59" s="49"/>
      <c r="L59" s="33">
        <f>SUM(K57:K58)</f>
        <v>29400</v>
      </c>
      <c r="M59" s="51">
        <f>L59/L96*100</f>
        <v>17.294117647058822</v>
      </c>
      <c r="Q59" s="53"/>
    </row>
    <row r="60" spans="1:17" ht="12">
      <c r="A60" s="46"/>
      <c r="B60" s="47"/>
      <c r="C60" s="74"/>
      <c r="D60" s="74"/>
      <c r="E60" s="74"/>
      <c r="F60" s="74"/>
      <c r="G60" s="74"/>
      <c r="H60" s="47"/>
      <c r="I60" s="49"/>
      <c r="J60" s="49"/>
      <c r="K60" s="49"/>
      <c r="L60" s="50"/>
      <c r="M60" s="51"/>
    </row>
    <row r="61" spans="1:17" ht="12">
      <c r="A61" s="46"/>
      <c r="B61" s="47">
        <v>6</v>
      </c>
      <c r="C61" s="82" t="s">
        <v>32</v>
      </c>
      <c r="D61" s="82"/>
      <c r="E61" s="82"/>
      <c r="F61" s="82"/>
      <c r="G61" s="82"/>
      <c r="H61" s="47"/>
      <c r="I61" s="56"/>
      <c r="J61" s="49"/>
      <c r="K61" s="49"/>
      <c r="L61" s="50"/>
      <c r="M61" s="51"/>
    </row>
    <row r="62" spans="1:17" ht="12">
      <c r="A62" s="46"/>
      <c r="B62" s="47" t="s">
        <v>33</v>
      </c>
      <c r="C62" s="74" t="s">
        <v>34</v>
      </c>
      <c r="D62" s="74"/>
      <c r="E62" s="74"/>
      <c r="F62" s="74"/>
      <c r="G62" s="74"/>
      <c r="H62" s="47"/>
      <c r="I62" s="49"/>
      <c r="J62" s="49"/>
      <c r="K62" s="49"/>
      <c r="L62" s="50"/>
      <c r="M62" s="51"/>
    </row>
    <row r="63" spans="1:17" ht="12">
      <c r="A63" s="46"/>
      <c r="B63" s="47" t="s">
        <v>35</v>
      </c>
      <c r="C63" s="74" t="s">
        <v>98</v>
      </c>
      <c r="D63" s="74"/>
      <c r="E63" s="74"/>
      <c r="F63" s="74"/>
      <c r="G63" s="74"/>
      <c r="H63" s="47" t="s">
        <v>8</v>
      </c>
      <c r="I63" s="49">
        <v>170</v>
      </c>
      <c r="J63" s="49">
        <v>25</v>
      </c>
      <c r="K63" s="49">
        <f>I63*J63</f>
        <v>4250</v>
      </c>
      <c r="L63" s="50"/>
      <c r="M63" s="51"/>
    </row>
    <row r="64" spans="1:17" ht="12">
      <c r="A64" s="46"/>
      <c r="B64" s="47" t="s">
        <v>36</v>
      </c>
      <c r="C64" s="108" t="s">
        <v>37</v>
      </c>
      <c r="D64" s="108"/>
      <c r="E64" s="108"/>
      <c r="F64" s="108"/>
      <c r="G64" s="108"/>
      <c r="H64" s="47"/>
      <c r="I64" s="49"/>
      <c r="J64" s="49"/>
      <c r="K64" s="49"/>
      <c r="L64" s="50"/>
      <c r="M64" s="51"/>
    </row>
    <row r="65" spans="1:13" ht="12">
      <c r="A65" s="46"/>
      <c r="B65" s="47" t="s">
        <v>38</v>
      </c>
      <c r="C65" s="74" t="s">
        <v>99</v>
      </c>
      <c r="D65" s="74"/>
      <c r="E65" s="74"/>
      <c r="F65" s="74"/>
      <c r="G65" s="74"/>
      <c r="H65" s="47" t="s">
        <v>8</v>
      </c>
      <c r="I65" s="56">
        <v>60</v>
      </c>
      <c r="J65" s="49">
        <v>25</v>
      </c>
      <c r="K65" s="49">
        <f>I65*J65</f>
        <v>1500</v>
      </c>
      <c r="L65" s="50"/>
      <c r="M65" s="51"/>
    </row>
    <row r="66" spans="1:13" ht="12">
      <c r="A66" s="46"/>
      <c r="B66" s="47"/>
      <c r="C66" s="74"/>
      <c r="D66" s="74"/>
      <c r="E66" s="74"/>
      <c r="F66" s="74"/>
      <c r="G66" s="74"/>
      <c r="H66" s="47"/>
      <c r="I66" s="56"/>
      <c r="J66" s="56"/>
      <c r="K66" s="49"/>
      <c r="L66" s="50"/>
      <c r="M66" s="51"/>
    </row>
    <row r="67" spans="1:13" ht="12">
      <c r="A67" s="46"/>
      <c r="B67" s="47" t="s">
        <v>39</v>
      </c>
      <c r="C67" s="74" t="s">
        <v>40</v>
      </c>
      <c r="D67" s="74"/>
      <c r="E67" s="74"/>
      <c r="F67" s="74"/>
      <c r="G67" s="74"/>
      <c r="H67" s="47"/>
      <c r="I67" s="49"/>
      <c r="J67" s="49"/>
      <c r="K67" s="49"/>
      <c r="L67" s="50"/>
      <c r="M67" s="51"/>
    </row>
    <row r="68" spans="1:13" ht="12">
      <c r="A68" s="46"/>
      <c r="B68" s="47" t="s">
        <v>41</v>
      </c>
      <c r="C68" s="74" t="s">
        <v>100</v>
      </c>
      <c r="D68" s="74"/>
      <c r="E68" s="74"/>
      <c r="F68" s="74"/>
      <c r="G68" s="74"/>
      <c r="H68" s="47" t="s">
        <v>8</v>
      </c>
      <c r="I68" s="49">
        <v>130</v>
      </c>
      <c r="J68" s="49">
        <v>18</v>
      </c>
      <c r="K68" s="49">
        <f>I68*J68</f>
        <v>2340</v>
      </c>
      <c r="L68" s="50"/>
      <c r="M68" s="51"/>
    </row>
    <row r="69" spans="1:13" ht="12">
      <c r="A69" s="46"/>
      <c r="B69" s="47" t="s">
        <v>42</v>
      </c>
      <c r="C69" s="74" t="s">
        <v>144</v>
      </c>
      <c r="D69" s="74"/>
      <c r="E69" s="74"/>
      <c r="F69" s="74"/>
      <c r="G69" s="74"/>
      <c r="H69" s="47" t="s">
        <v>8</v>
      </c>
      <c r="I69" s="49">
        <v>130</v>
      </c>
      <c r="J69" s="49">
        <v>70</v>
      </c>
      <c r="K69" s="49">
        <f>I69*J69</f>
        <v>9100</v>
      </c>
      <c r="L69" s="50"/>
      <c r="M69" s="51"/>
    </row>
    <row r="70" spans="1:13" ht="12">
      <c r="A70" s="46"/>
      <c r="B70" s="47"/>
      <c r="C70" s="74" t="s">
        <v>10</v>
      </c>
      <c r="D70" s="74"/>
      <c r="E70" s="74"/>
      <c r="F70" s="74"/>
      <c r="G70" s="74"/>
      <c r="H70" s="47"/>
      <c r="I70" s="49"/>
      <c r="J70" s="49"/>
      <c r="K70" s="49"/>
      <c r="L70" s="33">
        <f>SUM(K63:K69)</f>
        <v>17190</v>
      </c>
      <c r="M70" s="51">
        <f>L70/L96*100</f>
        <v>10.111764705882354</v>
      </c>
    </row>
    <row r="71" spans="1:13" ht="12">
      <c r="A71" s="46"/>
      <c r="B71" s="47"/>
      <c r="C71" s="74"/>
      <c r="D71" s="74"/>
      <c r="E71" s="74"/>
      <c r="F71" s="74"/>
      <c r="G71" s="74"/>
      <c r="H71" s="47"/>
      <c r="I71" s="49"/>
      <c r="J71" s="49"/>
      <c r="K71" s="49"/>
      <c r="L71" s="33"/>
      <c r="M71" s="51"/>
    </row>
    <row r="72" spans="1:13" ht="12">
      <c r="A72" s="46"/>
      <c r="B72" s="47">
        <v>7</v>
      </c>
      <c r="C72" s="82" t="s">
        <v>43</v>
      </c>
      <c r="D72" s="82"/>
      <c r="E72" s="82"/>
      <c r="F72" s="82"/>
      <c r="G72" s="82"/>
      <c r="H72" s="47"/>
      <c r="I72" s="56"/>
      <c r="J72" s="49"/>
      <c r="K72" s="49"/>
      <c r="L72" s="50"/>
      <c r="M72" s="51"/>
    </row>
    <row r="73" spans="1:13" ht="12">
      <c r="A73" s="46"/>
      <c r="B73" s="47"/>
      <c r="C73" s="82" t="s">
        <v>124</v>
      </c>
      <c r="D73" s="82"/>
      <c r="E73" s="82"/>
      <c r="F73" s="82"/>
      <c r="G73" s="82"/>
      <c r="H73" s="47"/>
      <c r="I73" s="49"/>
      <c r="J73" s="49"/>
      <c r="K73" s="49"/>
      <c r="L73" s="50"/>
      <c r="M73" s="51"/>
    </row>
    <row r="74" spans="1:13" ht="12">
      <c r="A74" s="46"/>
      <c r="B74" s="47" t="s">
        <v>44</v>
      </c>
      <c r="C74" s="74" t="s">
        <v>125</v>
      </c>
      <c r="D74" s="74"/>
      <c r="E74" s="74"/>
      <c r="F74" s="74"/>
      <c r="G74" s="74"/>
      <c r="H74" s="47" t="s">
        <v>8</v>
      </c>
      <c r="I74" s="49">
        <v>10</v>
      </c>
      <c r="J74" s="49">
        <v>550</v>
      </c>
      <c r="K74" s="49">
        <f>I74*J74</f>
        <v>5500</v>
      </c>
      <c r="L74" s="50"/>
      <c r="M74" s="51"/>
    </row>
    <row r="75" spans="1:13" ht="12">
      <c r="A75" s="46"/>
      <c r="B75" s="47" t="s">
        <v>79</v>
      </c>
      <c r="C75" s="74" t="s">
        <v>126</v>
      </c>
      <c r="D75" s="74"/>
      <c r="E75" s="74"/>
      <c r="F75" s="74"/>
      <c r="G75" s="74"/>
      <c r="H75" s="47" t="s">
        <v>8</v>
      </c>
      <c r="I75" s="49">
        <v>60</v>
      </c>
      <c r="J75" s="49">
        <v>550</v>
      </c>
      <c r="K75" s="49">
        <f>I75*J75</f>
        <v>33000</v>
      </c>
      <c r="L75" s="50"/>
      <c r="M75" s="51"/>
    </row>
    <row r="76" spans="1:13" ht="12">
      <c r="A76" s="46"/>
      <c r="B76" s="47" t="s">
        <v>143</v>
      </c>
      <c r="C76" s="75" t="s">
        <v>145</v>
      </c>
      <c r="D76" s="76"/>
      <c r="E76" s="76"/>
      <c r="F76" s="76"/>
      <c r="G76" s="77"/>
      <c r="H76" s="47" t="s">
        <v>27</v>
      </c>
      <c r="I76" s="49">
        <v>43.2</v>
      </c>
      <c r="J76" s="49">
        <v>100</v>
      </c>
      <c r="K76" s="49">
        <f>I76*J76</f>
        <v>4320</v>
      </c>
      <c r="L76" s="50"/>
      <c r="M76" s="51"/>
    </row>
    <row r="77" spans="1:13" ht="12">
      <c r="A77" s="46"/>
      <c r="B77" s="47"/>
      <c r="C77" s="74" t="s">
        <v>10</v>
      </c>
      <c r="D77" s="74"/>
      <c r="E77" s="74"/>
      <c r="F77" s="74"/>
      <c r="G77" s="74"/>
      <c r="H77" s="47"/>
      <c r="I77" s="49"/>
      <c r="J77" s="49"/>
      <c r="K77" s="49"/>
      <c r="L77" s="33">
        <f>SUM(K74:K76)</f>
        <v>42820</v>
      </c>
      <c r="M77" s="51">
        <f>L77/L96*100</f>
        <v>25.188235294117646</v>
      </c>
    </row>
    <row r="78" spans="1:13" ht="12">
      <c r="A78" s="46"/>
      <c r="B78" s="47"/>
      <c r="C78" s="74"/>
      <c r="D78" s="74"/>
      <c r="E78" s="74"/>
      <c r="F78" s="74"/>
      <c r="G78" s="74"/>
      <c r="H78" s="47"/>
      <c r="I78" s="49"/>
      <c r="J78" s="49"/>
      <c r="K78" s="49"/>
      <c r="L78" s="50"/>
      <c r="M78" s="51"/>
    </row>
    <row r="79" spans="1:13" ht="12">
      <c r="A79" s="46"/>
      <c r="B79" s="47">
        <v>9</v>
      </c>
      <c r="C79" s="82" t="s">
        <v>46</v>
      </c>
      <c r="D79" s="82"/>
      <c r="E79" s="82"/>
      <c r="F79" s="82"/>
      <c r="G79" s="82"/>
      <c r="H79" s="47"/>
      <c r="I79" s="49"/>
      <c r="J79" s="49"/>
      <c r="K79" s="49"/>
      <c r="L79" s="50"/>
      <c r="M79" s="51"/>
    </row>
    <row r="80" spans="1:13" ht="12">
      <c r="A80" s="46"/>
      <c r="B80" s="47" t="s">
        <v>47</v>
      </c>
      <c r="C80" s="74" t="s">
        <v>57</v>
      </c>
      <c r="D80" s="74"/>
      <c r="E80" s="74"/>
      <c r="F80" s="74"/>
      <c r="G80" s="74"/>
      <c r="H80" s="47" t="s">
        <v>8</v>
      </c>
      <c r="I80" s="49">
        <v>170</v>
      </c>
      <c r="J80" s="49">
        <v>20</v>
      </c>
      <c r="K80" s="49">
        <f>I80*J80</f>
        <v>3400</v>
      </c>
      <c r="L80" s="50"/>
      <c r="M80" s="51"/>
    </row>
    <row r="81" spans="1:16" ht="12">
      <c r="A81" s="46"/>
      <c r="B81" s="47" t="s">
        <v>56</v>
      </c>
      <c r="C81" s="75" t="s">
        <v>101</v>
      </c>
      <c r="D81" s="76"/>
      <c r="E81" s="76"/>
      <c r="F81" s="76"/>
      <c r="G81" s="77"/>
      <c r="H81" s="47" t="s">
        <v>8</v>
      </c>
      <c r="I81" s="56">
        <v>300</v>
      </c>
      <c r="J81" s="49">
        <v>20</v>
      </c>
      <c r="K81" s="49">
        <f>I81*J81</f>
        <v>6000</v>
      </c>
      <c r="L81" s="50"/>
      <c r="M81" s="51"/>
    </row>
    <row r="82" spans="1:16" ht="12">
      <c r="A82" s="46"/>
      <c r="B82" s="47"/>
      <c r="C82" s="74" t="s">
        <v>10</v>
      </c>
      <c r="D82" s="74"/>
      <c r="E82" s="74"/>
      <c r="F82" s="74"/>
      <c r="G82" s="74"/>
      <c r="H82" s="47"/>
      <c r="I82" s="49"/>
      <c r="J82" s="49"/>
      <c r="K82" s="49"/>
      <c r="L82" s="33">
        <f>SUM(K78:K81)</f>
        <v>9400</v>
      </c>
      <c r="M82" s="51">
        <f>L82/L96*100</f>
        <v>5.5294117647058822</v>
      </c>
    </row>
    <row r="83" spans="1:16" ht="12">
      <c r="A83" s="46"/>
      <c r="B83" s="47"/>
      <c r="C83" s="74"/>
      <c r="D83" s="74"/>
      <c r="E83" s="74"/>
      <c r="F83" s="74"/>
      <c r="G83" s="74"/>
      <c r="H83" s="47"/>
      <c r="I83" s="56"/>
      <c r="J83" s="56"/>
      <c r="K83" s="49"/>
      <c r="L83" s="50"/>
      <c r="M83" s="51"/>
    </row>
    <row r="84" spans="1:16" ht="12">
      <c r="A84" s="46"/>
      <c r="B84" s="47">
        <v>10</v>
      </c>
      <c r="C84" s="82" t="s">
        <v>74</v>
      </c>
      <c r="D84" s="82"/>
      <c r="E84" s="82"/>
      <c r="F84" s="82"/>
      <c r="G84" s="82"/>
      <c r="H84" s="50"/>
      <c r="I84" s="50"/>
      <c r="J84" s="50"/>
      <c r="K84" s="49"/>
      <c r="L84" s="50"/>
      <c r="M84" s="51"/>
    </row>
    <row r="85" spans="1:16" ht="12">
      <c r="A85" s="46"/>
      <c r="B85" s="47" t="s">
        <v>58</v>
      </c>
      <c r="C85" s="48" t="s">
        <v>82</v>
      </c>
      <c r="D85" s="48"/>
      <c r="E85" s="48"/>
      <c r="F85" s="48"/>
      <c r="G85" s="48"/>
      <c r="H85" s="47" t="s">
        <v>54</v>
      </c>
      <c r="I85" s="49">
        <v>1</v>
      </c>
      <c r="J85" s="49">
        <v>1500</v>
      </c>
      <c r="K85" s="49">
        <f>I85*J85</f>
        <v>1500</v>
      </c>
      <c r="L85" s="50"/>
      <c r="M85" s="51"/>
    </row>
    <row r="86" spans="1:16" ht="12">
      <c r="A86" s="46"/>
      <c r="B86" s="47"/>
      <c r="C86" s="74" t="s">
        <v>10</v>
      </c>
      <c r="D86" s="74"/>
      <c r="E86" s="74"/>
      <c r="F86" s="74"/>
      <c r="G86" s="74"/>
      <c r="H86" s="50"/>
      <c r="I86" s="50"/>
      <c r="J86" s="50"/>
      <c r="K86" s="49"/>
      <c r="L86" s="33">
        <f>SUM(K85:K85)</f>
        <v>1500</v>
      </c>
      <c r="M86" s="51">
        <f>L86/L96*100</f>
        <v>0.88235294117647056</v>
      </c>
    </row>
    <row r="87" spans="1:16" ht="12">
      <c r="A87" s="46"/>
      <c r="B87" s="47"/>
      <c r="C87" s="74"/>
      <c r="D87" s="74"/>
      <c r="E87" s="74"/>
      <c r="F87" s="74"/>
      <c r="G87" s="74"/>
      <c r="H87" s="50"/>
      <c r="I87" s="50"/>
      <c r="J87" s="50"/>
      <c r="K87" s="49"/>
      <c r="L87" s="33"/>
      <c r="M87" s="51"/>
    </row>
    <row r="88" spans="1:16" ht="12">
      <c r="A88" s="46"/>
      <c r="B88" s="47">
        <v>11</v>
      </c>
      <c r="C88" s="82" t="s">
        <v>48</v>
      </c>
      <c r="D88" s="82"/>
      <c r="E88" s="82"/>
      <c r="F88" s="82"/>
      <c r="G88" s="82"/>
      <c r="H88" s="50"/>
      <c r="I88" s="50"/>
      <c r="J88" s="50"/>
      <c r="K88" s="49"/>
      <c r="L88" s="50"/>
      <c r="M88" s="51"/>
    </row>
    <row r="89" spans="1:16" ht="12">
      <c r="A89" s="46"/>
      <c r="B89" s="47" t="s">
        <v>53</v>
      </c>
      <c r="C89" s="48" t="s">
        <v>73</v>
      </c>
      <c r="D89" s="48"/>
      <c r="E89" s="48"/>
      <c r="F89" s="48"/>
      <c r="G89" s="48"/>
      <c r="H89" s="47" t="s">
        <v>54</v>
      </c>
      <c r="I89" s="49">
        <v>1</v>
      </c>
      <c r="J89" s="49">
        <v>7350</v>
      </c>
      <c r="K89" s="49">
        <f>I89*J89</f>
        <v>7350</v>
      </c>
      <c r="L89" s="63"/>
      <c r="M89" s="63"/>
    </row>
    <row r="90" spans="1:16" ht="12">
      <c r="A90" s="46"/>
      <c r="B90" s="47"/>
      <c r="C90" s="74" t="s">
        <v>10</v>
      </c>
      <c r="D90" s="74"/>
      <c r="E90" s="74"/>
      <c r="F90" s="74"/>
      <c r="G90" s="74"/>
      <c r="H90" s="50"/>
      <c r="I90" s="49"/>
      <c r="J90" s="49"/>
      <c r="K90" s="49"/>
      <c r="L90" s="33">
        <f>SUM(K89:K89)</f>
        <v>7350</v>
      </c>
      <c r="M90" s="51">
        <f>L90/L96*100</f>
        <v>4.3235294117647056</v>
      </c>
    </row>
    <row r="91" spans="1:16" ht="12">
      <c r="A91" s="46"/>
      <c r="B91" s="47"/>
      <c r="C91" s="75"/>
      <c r="D91" s="83"/>
      <c r="E91" s="83"/>
      <c r="F91" s="83"/>
      <c r="G91" s="84"/>
      <c r="H91" s="50"/>
      <c r="I91" s="49"/>
      <c r="J91" s="49"/>
      <c r="K91" s="49"/>
      <c r="L91" s="33"/>
      <c r="M91" s="51"/>
    </row>
    <row r="92" spans="1:16" ht="12">
      <c r="A92" s="46"/>
      <c r="B92" s="47">
        <v>13</v>
      </c>
      <c r="C92" s="82" t="s">
        <v>49</v>
      </c>
      <c r="D92" s="74"/>
      <c r="E92" s="74"/>
      <c r="F92" s="74"/>
      <c r="G92" s="74"/>
      <c r="H92" s="50"/>
      <c r="I92" s="49"/>
      <c r="J92" s="49"/>
      <c r="K92" s="49"/>
      <c r="L92" s="50"/>
      <c r="M92" s="51"/>
    </row>
    <row r="93" spans="1:16" ht="12">
      <c r="A93" s="46"/>
      <c r="B93" s="47" t="s">
        <v>85</v>
      </c>
      <c r="C93" s="74" t="s">
        <v>128</v>
      </c>
      <c r="D93" s="74"/>
      <c r="E93" s="74"/>
      <c r="F93" s="74"/>
      <c r="G93" s="74"/>
      <c r="H93" s="47" t="s">
        <v>54</v>
      </c>
      <c r="I93" s="49">
        <v>1</v>
      </c>
      <c r="J93" s="49">
        <v>1531</v>
      </c>
      <c r="K93" s="49">
        <f>I93*J93</f>
        <v>1531</v>
      </c>
      <c r="L93" s="50"/>
      <c r="M93" s="51"/>
      <c r="P93" s="62"/>
    </row>
    <row r="94" spans="1:16" ht="12">
      <c r="A94" s="46"/>
      <c r="B94" s="47"/>
      <c r="C94" s="74" t="s">
        <v>10</v>
      </c>
      <c r="D94" s="74"/>
      <c r="E94" s="74"/>
      <c r="F94" s="74"/>
      <c r="G94" s="74"/>
      <c r="H94" s="50"/>
      <c r="I94" s="50"/>
      <c r="J94" s="50"/>
      <c r="K94" s="50"/>
      <c r="L94" s="52">
        <f>SUM(K93:K93)</f>
        <v>1531</v>
      </c>
      <c r="M94" s="51">
        <f>L94/L96*100</f>
        <v>0.90058823529411758</v>
      </c>
      <c r="P94" s="62"/>
    </row>
    <row r="95" spans="1:16" ht="12">
      <c r="A95" s="46"/>
      <c r="B95" s="47"/>
      <c r="C95" s="101"/>
      <c r="D95" s="102"/>
      <c r="E95" s="102"/>
      <c r="F95" s="102"/>
      <c r="G95" s="103"/>
      <c r="H95" s="50"/>
      <c r="I95" s="50"/>
      <c r="J95" s="50"/>
      <c r="K95" s="50"/>
      <c r="L95" s="52"/>
      <c r="M95" s="51"/>
    </row>
    <row r="96" spans="1:16" ht="12">
      <c r="A96" s="46"/>
      <c r="B96" s="47"/>
      <c r="C96" s="74"/>
      <c r="D96" s="74"/>
      <c r="E96" s="74"/>
      <c r="F96" s="74"/>
      <c r="G96" s="74"/>
      <c r="H96" s="50"/>
      <c r="I96" s="50"/>
      <c r="J96" s="50"/>
      <c r="K96" s="54" t="s">
        <v>51</v>
      </c>
      <c r="L96" s="57">
        <f>SUM(L12:L94)</f>
        <v>170000</v>
      </c>
      <c r="M96" s="51">
        <f>SUM(M13:M94)</f>
        <v>100</v>
      </c>
      <c r="P96" s="62"/>
    </row>
    <row r="97" spans="2:13" ht="12">
      <c r="B97" s="58"/>
      <c r="C97" s="79"/>
      <c r="D97" s="79"/>
      <c r="E97" s="79"/>
      <c r="F97" s="79"/>
      <c r="G97" s="79"/>
      <c r="H97" s="35"/>
      <c r="I97" s="35"/>
      <c r="J97" s="35"/>
      <c r="K97" s="35"/>
      <c r="L97" s="35"/>
      <c r="M97" s="59"/>
    </row>
    <row r="98" spans="2:13" ht="12">
      <c r="B98" s="58"/>
      <c r="C98" s="79"/>
      <c r="D98" s="79"/>
      <c r="E98" s="79"/>
      <c r="F98" s="79"/>
      <c r="G98" s="79"/>
      <c r="H98" s="35"/>
      <c r="I98" s="35"/>
      <c r="J98" s="96" t="s">
        <v>140</v>
      </c>
      <c r="K98" s="96"/>
      <c r="L98" s="60">
        <f>L96/L3</f>
        <v>1292.7756653992396</v>
      </c>
      <c r="M98" s="59"/>
    </row>
    <row r="99" spans="2:13">
      <c r="M99" s="61"/>
    </row>
    <row r="100" spans="2:13">
      <c r="J100" s="78"/>
      <c r="K100" s="78"/>
      <c r="L100" s="25"/>
    </row>
  </sheetData>
  <mergeCells count="105">
    <mergeCell ref="C25:G25"/>
    <mergeCell ref="A10:A11"/>
    <mergeCell ref="C14:G14"/>
    <mergeCell ref="C15:G15"/>
    <mergeCell ref="C26:G26"/>
    <mergeCell ref="C16:G16"/>
    <mergeCell ref="C27:G27"/>
    <mergeCell ref="C28:G28"/>
    <mergeCell ref="C46:G46"/>
    <mergeCell ref="C55:G55"/>
    <mergeCell ref="C53:G53"/>
    <mergeCell ref="C41:G41"/>
    <mergeCell ref="C20:G20"/>
    <mergeCell ref="C33:G33"/>
    <mergeCell ref="C34:G34"/>
    <mergeCell ref="C62:G62"/>
    <mergeCell ref="C29:G29"/>
    <mergeCell ref="C18:G18"/>
    <mergeCell ref="C65:G65"/>
    <mergeCell ref="C64:G64"/>
    <mergeCell ref="C57:G57"/>
    <mergeCell ref="C44:G44"/>
    <mergeCell ref="C45:G45"/>
    <mergeCell ref="C35:G35"/>
    <mergeCell ref="C58:G58"/>
    <mergeCell ref="L10:L11"/>
    <mergeCell ref="C22:G22"/>
    <mergeCell ref="C49:G50"/>
    <mergeCell ref="C54:G54"/>
    <mergeCell ref="C51:G51"/>
    <mergeCell ref="C32:G32"/>
    <mergeCell ref="C12:G12"/>
    <mergeCell ref="C36:G36"/>
    <mergeCell ref="C37:G37"/>
    <mergeCell ref="C38:G38"/>
    <mergeCell ref="C74:G74"/>
    <mergeCell ref="C77:G77"/>
    <mergeCell ref="C73:G73"/>
    <mergeCell ref="C75:G75"/>
    <mergeCell ref="C52:G52"/>
    <mergeCell ref="C95:G95"/>
    <mergeCell ref="C69:G69"/>
    <mergeCell ref="C71:G71"/>
    <mergeCell ref="C72:G72"/>
    <mergeCell ref="C67:G67"/>
    <mergeCell ref="C68:G68"/>
    <mergeCell ref="I10:I11"/>
    <mergeCell ref="C21:G21"/>
    <mergeCell ref="C17:G17"/>
    <mergeCell ref="C19:G19"/>
    <mergeCell ref="C56:G56"/>
    <mergeCell ref="C59:G59"/>
    <mergeCell ref="C60:G60"/>
    <mergeCell ref="C63:G63"/>
    <mergeCell ref="C61:G61"/>
    <mergeCell ref="J98:K98"/>
    <mergeCell ref="D7:G7"/>
    <mergeCell ref="D8:G8"/>
    <mergeCell ref="B4:C4"/>
    <mergeCell ref="B10:B11"/>
    <mergeCell ref="C10:G11"/>
    <mergeCell ref="B5:C5"/>
    <mergeCell ref="B6:C6"/>
    <mergeCell ref="B7:C7"/>
    <mergeCell ref="B8:C8"/>
    <mergeCell ref="C81:G81"/>
    <mergeCell ref="M10:M11"/>
    <mergeCell ref="C31:G31"/>
    <mergeCell ref="C47:G47"/>
    <mergeCell ref="J10:J11"/>
    <mergeCell ref="C66:G66"/>
    <mergeCell ref="K10:K11"/>
    <mergeCell ref="H10:H11"/>
    <mergeCell ref="C13:G13"/>
    <mergeCell ref="C40:G40"/>
    <mergeCell ref="F2:G2"/>
    <mergeCell ref="D6:G6"/>
    <mergeCell ref="D4:G4"/>
    <mergeCell ref="C84:G84"/>
    <mergeCell ref="C79:G79"/>
    <mergeCell ref="C23:G23"/>
    <mergeCell ref="C24:G24"/>
    <mergeCell ref="C42:G43"/>
    <mergeCell ref="C30:G30"/>
    <mergeCell ref="C83:G83"/>
    <mergeCell ref="D5:J5"/>
    <mergeCell ref="C98:G98"/>
    <mergeCell ref="C92:G92"/>
    <mergeCell ref="C93:G93"/>
    <mergeCell ref="C87:G87"/>
    <mergeCell ref="C88:G88"/>
    <mergeCell ref="C90:G90"/>
    <mergeCell ref="C91:G91"/>
    <mergeCell ref="C86:G86"/>
    <mergeCell ref="C39:G39"/>
    <mergeCell ref="A49:A50"/>
    <mergeCell ref="C70:G70"/>
    <mergeCell ref="C94:G94"/>
    <mergeCell ref="C76:G76"/>
    <mergeCell ref="J100:K100"/>
    <mergeCell ref="C78:G78"/>
    <mergeCell ref="C96:G96"/>
    <mergeCell ref="C97:G97"/>
    <mergeCell ref="C80:G80"/>
    <mergeCell ref="C82:G82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60" orientation="portrait" r:id="rId1"/>
  <headerFooter alignWithMargins="0"/>
  <rowBreaks count="1" manualBreakCount="1">
    <brk id="6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zoomScaleNormal="100" workbookViewId="0">
      <selection activeCell="B32" sqref="B32"/>
    </sheetView>
  </sheetViews>
  <sheetFormatPr defaultRowHeight="11.25"/>
  <cols>
    <col min="1" max="1" width="15" bestFit="1" customWidth="1"/>
    <col min="2" max="2" width="46.6640625" customWidth="1"/>
    <col min="3" max="3" width="16" customWidth="1"/>
    <col min="4" max="4" width="8.33203125" customWidth="1"/>
    <col min="5" max="5" width="15" customWidth="1"/>
    <col min="6" max="6" width="8.33203125" customWidth="1"/>
    <col min="7" max="7" width="15" customWidth="1"/>
    <col min="8" max="8" width="8.33203125" customWidth="1"/>
    <col min="9" max="9" width="15" customWidth="1"/>
    <col min="10" max="10" width="8.5" customWidth="1"/>
    <col min="11" max="11" width="16.1640625" customWidth="1"/>
    <col min="12" max="12" width="13.6640625" customWidth="1"/>
  </cols>
  <sheetData>
    <row r="1" spans="1:11" ht="12">
      <c r="A1" s="1"/>
      <c r="B1" s="1"/>
      <c r="C1" s="1"/>
      <c r="D1" s="1"/>
      <c r="E1" s="1"/>
    </row>
    <row r="2" spans="1:11" ht="12">
      <c r="A2" s="1"/>
      <c r="B2" s="117" t="s">
        <v>106</v>
      </c>
      <c r="C2" s="116"/>
      <c r="D2" s="1"/>
      <c r="E2" s="1"/>
    </row>
    <row r="3" spans="1:11" ht="12">
      <c r="A3" s="1"/>
      <c r="B3" s="1"/>
      <c r="C3" s="1"/>
      <c r="D3" s="1"/>
      <c r="E3" s="1"/>
      <c r="J3" s="65" t="str">
        <f>Orçamento!K3</f>
        <v xml:space="preserve">ÁREA = </v>
      </c>
      <c r="K3" s="66">
        <f>Orçamento!L3</f>
        <v>131.5</v>
      </c>
    </row>
    <row r="4" spans="1:11" ht="12">
      <c r="A4" s="1" t="s">
        <v>61</v>
      </c>
      <c r="B4" s="2" t="str">
        <f>Orçamento!D4</f>
        <v>UNIVERSIDADE ESTADUAL DO NORTE DO PARANÁ-CAMPUS LUIZ MENEGHUEL</v>
      </c>
      <c r="C4" s="1"/>
      <c r="D4" s="1"/>
      <c r="E4" s="19"/>
      <c r="F4" s="1"/>
      <c r="G4" s="19"/>
      <c r="J4" s="67" t="s">
        <v>67</v>
      </c>
      <c r="K4" s="68">
        <v>40967</v>
      </c>
    </row>
    <row r="5" spans="1:11" ht="12">
      <c r="A5" s="1" t="s">
        <v>68</v>
      </c>
      <c r="B5" s="114" t="str">
        <f>Orçamento!D5</f>
        <v>CONSTRUÇÃO: SALA DE ESTUDOS - BIOLOGIA</v>
      </c>
      <c r="C5" s="114"/>
      <c r="D5" s="114"/>
      <c r="E5" s="114"/>
      <c r="F5" s="115"/>
      <c r="G5" s="116"/>
      <c r="H5" s="116"/>
      <c r="J5" s="69" t="s">
        <v>105</v>
      </c>
      <c r="K5" s="70">
        <f>Orçamento!L5</f>
        <v>1.532</v>
      </c>
    </row>
    <row r="6" spans="1:11" ht="12">
      <c r="A6" s="1" t="s">
        <v>62</v>
      </c>
      <c r="B6" s="3" t="str">
        <f>Orçamento!D6</f>
        <v>CAMPUS UENP/CLM</v>
      </c>
      <c r="C6" s="1"/>
      <c r="D6" s="1"/>
      <c r="E6" s="1"/>
      <c r="J6" s="69" t="s">
        <v>104</v>
      </c>
      <c r="K6" s="70">
        <f>Orçamento!L6</f>
        <v>0.2</v>
      </c>
    </row>
    <row r="7" spans="1:11" ht="12">
      <c r="A7" s="1" t="s">
        <v>63</v>
      </c>
      <c r="B7" s="1"/>
      <c r="C7" s="1"/>
      <c r="D7" s="1"/>
      <c r="E7" s="1"/>
      <c r="J7" s="65"/>
      <c r="K7" s="65"/>
    </row>
    <row r="8" spans="1:11" ht="12">
      <c r="A8" s="1" t="s">
        <v>64</v>
      </c>
      <c r="B8" s="4" t="str">
        <f>Orçamento!D8</f>
        <v>Engº Civil Lincoln Makoto Nozaki</v>
      </c>
      <c r="C8" s="1"/>
      <c r="D8" s="1"/>
      <c r="E8" s="4"/>
      <c r="F8" s="1"/>
      <c r="G8" s="4"/>
      <c r="J8" s="67" t="s">
        <v>69</v>
      </c>
      <c r="K8" s="71" t="str">
        <f>Orçamento!L8</f>
        <v>9.555-D/Pr</v>
      </c>
    </row>
    <row r="9" spans="1:11" ht="12.75" thickBot="1">
      <c r="A9" s="1"/>
      <c r="B9" s="1"/>
      <c r="C9" s="1"/>
      <c r="D9" s="1"/>
      <c r="E9" s="1"/>
    </row>
    <row r="10" spans="1:11" ht="12.75" thickBot="1">
      <c r="A10" s="5" t="s">
        <v>0</v>
      </c>
      <c r="B10" s="6" t="s">
        <v>72</v>
      </c>
      <c r="C10" s="6" t="s">
        <v>51</v>
      </c>
      <c r="D10" s="118" t="s">
        <v>75</v>
      </c>
      <c r="E10" s="118"/>
      <c r="F10" s="118" t="s">
        <v>76</v>
      </c>
      <c r="G10" s="118"/>
      <c r="H10" s="118" t="s">
        <v>77</v>
      </c>
      <c r="I10" s="119"/>
      <c r="J10" s="120" t="s">
        <v>80</v>
      </c>
      <c r="K10" s="121"/>
    </row>
    <row r="11" spans="1:11" ht="12">
      <c r="A11" s="7">
        <v>1</v>
      </c>
      <c r="B11" s="8" t="s">
        <v>5</v>
      </c>
      <c r="C11" s="20">
        <f>Orçamento!L18</f>
        <v>4675</v>
      </c>
      <c r="D11" s="10">
        <v>1</v>
      </c>
      <c r="E11" s="11">
        <f>C11*D11</f>
        <v>4675</v>
      </c>
      <c r="F11" s="10"/>
      <c r="G11" s="11"/>
      <c r="H11" s="10"/>
      <c r="I11" s="11"/>
      <c r="J11" s="24"/>
      <c r="K11" s="21"/>
    </row>
    <row r="12" spans="1:11" ht="12">
      <c r="A12" s="12">
        <v>2</v>
      </c>
      <c r="B12" s="13" t="s">
        <v>12</v>
      </c>
      <c r="C12" s="9">
        <f>Orçamento!L32</f>
        <v>8578</v>
      </c>
      <c r="D12" s="14">
        <v>0.5</v>
      </c>
      <c r="E12" s="11">
        <f>C12*D12</f>
        <v>4289</v>
      </c>
      <c r="F12" s="14">
        <v>0.5</v>
      </c>
      <c r="G12" s="11">
        <f>C12*F12</f>
        <v>4289</v>
      </c>
      <c r="H12" s="14"/>
      <c r="I12" s="11"/>
      <c r="J12" s="23"/>
      <c r="K12" s="22"/>
    </row>
    <row r="13" spans="1:11" ht="12">
      <c r="A13" s="12">
        <v>3</v>
      </c>
      <c r="B13" s="13" t="s">
        <v>21</v>
      </c>
      <c r="C13" s="9">
        <f>Orçamento!L44</f>
        <v>35806</v>
      </c>
      <c r="D13" s="14"/>
      <c r="E13" s="11"/>
      <c r="F13" s="14">
        <v>0.4</v>
      </c>
      <c r="G13" s="11">
        <f>C13*F13</f>
        <v>14322.400000000001</v>
      </c>
      <c r="H13" s="14">
        <v>0.6</v>
      </c>
      <c r="I13" s="11">
        <f>C13*H13</f>
        <v>21483.599999999999</v>
      </c>
      <c r="J13" s="29"/>
      <c r="K13" s="27"/>
    </row>
    <row r="14" spans="1:11" ht="12">
      <c r="A14" s="12">
        <v>4</v>
      </c>
      <c r="B14" s="13" t="s">
        <v>23</v>
      </c>
      <c r="C14" s="9">
        <f>Orçamento!L53</f>
        <v>11750</v>
      </c>
      <c r="D14" s="14"/>
      <c r="E14" s="11"/>
      <c r="F14" s="14"/>
      <c r="G14" s="11"/>
      <c r="H14" s="14">
        <v>0.5</v>
      </c>
      <c r="I14" s="11">
        <f>C14*H14</f>
        <v>5875</v>
      </c>
      <c r="J14" s="30">
        <v>0.5</v>
      </c>
      <c r="K14" s="27">
        <f>C14*J14</f>
        <v>5875</v>
      </c>
    </row>
    <row r="15" spans="1:11" ht="12">
      <c r="A15" s="12">
        <v>5</v>
      </c>
      <c r="B15" s="13" t="s">
        <v>29</v>
      </c>
      <c r="C15" s="9">
        <f>Orçamento!L59</f>
        <v>29400</v>
      </c>
      <c r="D15" s="14"/>
      <c r="E15" s="11"/>
      <c r="F15" s="14">
        <v>0.2</v>
      </c>
      <c r="G15" s="11">
        <f>C15*F15</f>
        <v>5880</v>
      </c>
      <c r="H15" s="14">
        <v>0.8</v>
      </c>
      <c r="I15" s="11">
        <f t="shared" ref="I15:I22" si="0">C15*H15</f>
        <v>23520</v>
      </c>
      <c r="J15" s="30"/>
      <c r="K15" s="27"/>
    </row>
    <row r="16" spans="1:11" ht="12">
      <c r="A16" s="12">
        <v>6</v>
      </c>
      <c r="B16" s="13" t="s">
        <v>32</v>
      </c>
      <c r="C16" s="9">
        <f>Orçamento!L70</f>
        <v>17190</v>
      </c>
      <c r="D16" s="14"/>
      <c r="E16" s="11"/>
      <c r="F16" s="14"/>
      <c r="G16" s="11"/>
      <c r="H16" s="14">
        <v>0.5</v>
      </c>
      <c r="I16" s="11">
        <f t="shared" si="0"/>
        <v>8595</v>
      </c>
      <c r="J16" s="30">
        <v>0.5</v>
      </c>
      <c r="K16" s="27">
        <f t="shared" ref="K16:K23" si="1">C16*J16</f>
        <v>8595</v>
      </c>
    </row>
    <row r="17" spans="1:11" ht="12">
      <c r="A17" s="12">
        <v>7</v>
      </c>
      <c r="B17" s="13" t="s">
        <v>43</v>
      </c>
      <c r="C17" s="9">
        <f>Orçamento!L77</f>
        <v>42820</v>
      </c>
      <c r="D17" s="14"/>
      <c r="E17" s="11"/>
      <c r="F17" s="14"/>
      <c r="G17" s="11"/>
      <c r="H17" s="14">
        <v>0.4</v>
      </c>
      <c r="I17" s="11">
        <f t="shared" si="0"/>
        <v>17128</v>
      </c>
      <c r="J17" s="30">
        <v>0.6</v>
      </c>
      <c r="K17" s="27">
        <f t="shared" si="1"/>
        <v>25692</v>
      </c>
    </row>
    <row r="18" spans="1:11" ht="12">
      <c r="A18" s="12">
        <v>8</v>
      </c>
      <c r="B18" s="13" t="s">
        <v>45</v>
      </c>
      <c r="C18" s="9">
        <v>0</v>
      </c>
      <c r="D18" s="14"/>
      <c r="E18" s="11"/>
      <c r="F18" s="14"/>
      <c r="G18" s="11"/>
      <c r="H18" s="14"/>
      <c r="I18" s="11"/>
      <c r="J18" s="30">
        <v>1</v>
      </c>
      <c r="K18" s="27">
        <f t="shared" si="1"/>
        <v>0</v>
      </c>
    </row>
    <row r="19" spans="1:11" ht="12">
      <c r="A19" s="12">
        <v>9</v>
      </c>
      <c r="B19" s="13" t="s">
        <v>46</v>
      </c>
      <c r="C19" s="9">
        <f>Orçamento!L82</f>
        <v>9400</v>
      </c>
      <c r="D19" s="14"/>
      <c r="E19" s="11"/>
      <c r="F19" s="14"/>
      <c r="G19" s="11"/>
      <c r="H19" s="14">
        <v>0.2</v>
      </c>
      <c r="I19" s="11">
        <f t="shared" si="0"/>
        <v>1880</v>
      </c>
      <c r="J19" s="30">
        <v>0.8</v>
      </c>
      <c r="K19" s="27">
        <f t="shared" si="1"/>
        <v>7520</v>
      </c>
    </row>
    <row r="20" spans="1:11" ht="12">
      <c r="A20" s="12">
        <v>10</v>
      </c>
      <c r="B20" s="13" t="s">
        <v>74</v>
      </c>
      <c r="C20" s="9">
        <f>Orçamento!L86</f>
        <v>1500</v>
      </c>
      <c r="D20" s="14"/>
      <c r="E20" s="11"/>
      <c r="F20" s="14"/>
      <c r="G20" s="11"/>
      <c r="H20" s="14">
        <v>0.2</v>
      </c>
      <c r="I20" s="11">
        <f t="shared" si="0"/>
        <v>300</v>
      </c>
      <c r="J20" s="30">
        <v>0.8</v>
      </c>
      <c r="K20" s="27">
        <f t="shared" si="1"/>
        <v>1200</v>
      </c>
    </row>
    <row r="21" spans="1:11" ht="12">
      <c r="A21" s="12">
        <v>11</v>
      </c>
      <c r="B21" s="13" t="s">
        <v>48</v>
      </c>
      <c r="C21" s="9">
        <f>Orçamento!L90</f>
        <v>7350</v>
      </c>
      <c r="D21" s="14"/>
      <c r="E21" s="11"/>
      <c r="F21" s="14">
        <v>0.1</v>
      </c>
      <c r="G21" s="11">
        <f>C21*F21</f>
        <v>735</v>
      </c>
      <c r="H21" s="14">
        <v>0.3</v>
      </c>
      <c r="I21" s="11">
        <f t="shared" si="0"/>
        <v>2205</v>
      </c>
      <c r="J21" s="30">
        <v>0.6</v>
      </c>
      <c r="K21" s="27">
        <f t="shared" si="1"/>
        <v>4410</v>
      </c>
    </row>
    <row r="22" spans="1:11" ht="12">
      <c r="A22" s="12">
        <v>12</v>
      </c>
      <c r="B22" s="13" t="s">
        <v>84</v>
      </c>
      <c r="C22" s="9">
        <f>Orçamento!L88</f>
        <v>0</v>
      </c>
      <c r="D22" s="14"/>
      <c r="E22" s="11"/>
      <c r="F22" s="14">
        <v>0.1</v>
      </c>
      <c r="G22" s="11">
        <f>C22*F22</f>
        <v>0</v>
      </c>
      <c r="H22" s="14">
        <v>0.3</v>
      </c>
      <c r="I22" s="11">
        <f t="shared" si="0"/>
        <v>0</v>
      </c>
      <c r="J22" s="30">
        <v>0.6</v>
      </c>
      <c r="K22" s="27">
        <f t="shared" si="1"/>
        <v>0</v>
      </c>
    </row>
    <row r="23" spans="1:11" ht="12">
      <c r="A23" s="12">
        <v>13</v>
      </c>
      <c r="B23" s="13" t="s">
        <v>49</v>
      </c>
      <c r="C23" s="9">
        <f>Orçamento!L94</f>
        <v>1531</v>
      </c>
      <c r="D23" s="14"/>
      <c r="E23" s="11"/>
      <c r="F23" s="14"/>
      <c r="G23" s="11"/>
      <c r="H23" s="14"/>
      <c r="I23" s="11"/>
      <c r="J23" s="30">
        <v>1</v>
      </c>
      <c r="K23" s="27">
        <f t="shared" si="1"/>
        <v>1531</v>
      </c>
    </row>
    <row r="24" spans="1:11" ht="12">
      <c r="A24" s="12"/>
      <c r="B24" s="15" t="s">
        <v>70</v>
      </c>
      <c r="C24" s="9">
        <f>SUM(C11:C23)</f>
        <v>170000</v>
      </c>
      <c r="D24" s="31">
        <f>E24/C24</f>
        <v>5.2729411764705886E-2</v>
      </c>
      <c r="E24" s="16">
        <f>SUM(E11:E23)</f>
        <v>8964</v>
      </c>
      <c r="F24" s="31">
        <f>G24/C24</f>
        <v>0.14839058823529414</v>
      </c>
      <c r="G24" s="16">
        <f>SUM(G11:G23)</f>
        <v>25226.400000000001</v>
      </c>
      <c r="H24" s="31">
        <f>I24/C24</f>
        <v>0.4763917647058824</v>
      </c>
      <c r="I24" s="16">
        <f>SUM(I11:I23)</f>
        <v>80986.600000000006</v>
      </c>
      <c r="J24" s="26">
        <f>K24/C24</f>
        <v>0.32248823529411763</v>
      </c>
      <c r="K24" s="27">
        <f>SUM(K11:K23)</f>
        <v>54823</v>
      </c>
    </row>
    <row r="25" spans="1:11" ht="12">
      <c r="A25" s="17"/>
      <c r="B25" s="15" t="s">
        <v>71</v>
      </c>
      <c r="C25" s="9"/>
      <c r="D25" s="18"/>
      <c r="E25" s="16">
        <f>E24</f>
        <v>8964</v>
      </c>
      <c r="F25" s="32">
        <f>D24+F24</f>
        <v>0.20112000000000002</v>
      </c>
      <c r="G25" s="16">
        <f>E24+G24</f>
        <v>34190.400000000001</v>
      </c>
      <c r="H25" s="32">
        <f>D24+F24+H24</f>
        <v>0.67751176470588237</v>
      </c>
      <c r="I25" s="16">
        <f>E24+G24+I24</f>
        <v>115177</v>
      </c>
      <c r="J25" s="28">
        <f>D24+F24+H24+J24</f>
        <v>1</v>
      </c>
      <c r="K25" s="27">
        <f>E24+G24+I24+K24</f>
        <v>170000</v>
      </c>
    </row>
    <row r="29" spans="1:11">
      <c r="C29" s="72">
        <f>SUM(C11:C23)</f>
        <v>170000</v>
      </c>
    </row>
  </sheetData>
  <mergeCells count="6">
    <mergeCell ref="B5:H5"/>
    <mergeCell ref="B2:C2"/>
    <mergeCell ref="D10:E10"/>
    <mergeCell ref="F10:G10"/>
    <mergeCell ref="H10:I10"/>
    <mergeCell ref="J10:K10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1.25"/>
  <sheetData/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Plan3</vt:lpstr>
      <vt:lpstr>Cronograma!Area_de_impressao</vt:lpstr>
      <vt:lpstr>Orçamento!Area_de_impressao</vt:lpstr>
      <vt:lpstr>Orçamento!Titulos_de_impressao</vt:lpstr>
    </vt:vector>
  </TitlesOfParts>
  <Company>-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manfred</dc:creator>
  <cp:lastModifiedBy>eduardo.andrade</cp:lastModifiedBy>
  <cp:lastPrinted>2014-07-24T18:37:40Z</cp:lastPrinted>
  <dcterms:created xsi:type="dcterms:W3CDTF">2006-10-16T11:38:07Z</dcterms:created>
  <dcterms:modified xsi:type="dcterms:W3CDTF">2014-10-07T14:05:50Z</dcterms:modified>
</cp:coreProperties>
</file>