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12240" windowHeight="9180"/>
  </bookViews>
  <sheets>
    <sheet name="Planilha Orçamentária" sheetId="1" r:id="rId1"/>
  </sheets>
  <definedNames>
    <definedName name="_xlnm.Print_Area" localSheetId="0">'Planilha Orçamentária'!$L$1:$U$33</definedName>
  </definedNames>
  <calcPr calcId="125725" fullPrecision="0"/>
</workbook>
</file>

<file path=xl/calcChain.xml><?xml version="1.0" encoding="utf-8"?>
<calcChain xmlns="http://schemas.openxmlformats.org/spreadsheetml/2006/main">
  <c r="U25" i="1"/>
  <c r="R24"/>
  <c r="S24"/>
  <c r="U24"/>
  <c r="R23"/>
  <c r="S23"/>
  <c r="U23"/>
  <c r="U21"/>
  <c r="U16"/>
  <c r="R20"/>
  <c r="S20"/>
  <c r="U20"/>
  <c r="R19"/>
  <c r="S19"/>
  <c r="U19"/>
  <c r="R18"/>
  <c r="S18"/>
  <c r="U18"/>
  <c r="R17"/>
  <c r="S17"/>
  <c r="G25"/>
  <c r="G17"/>
  <c r="G18"/>
  <c r="G20"/>
  <c r="G21"/>
  <c r="G16"/>
  <c r="T12"/>
  <c r="G26"/>
  <c r="J10"/>
  <c r="H12"/>
  <c r="J27"/>
  <c r="J34"/>
  <c r="U15"/>
  <c r="H21"/>
  <c r="I21"/>
  <c r="H18"/>
  <c r="I18"/>
  <c r="H25"/>
  <c r="I25"/>
  <c r="H20"/>
  <c r="I20"/>
  <c r="H17"/>
  <c r="I17"/>
  <c r="H16"/>
  <c r="I16"/>
  <c r="S26"/>
  <c r="U17"/>
  <c r="R26"/>
  <c r="U27"/>
</calcChain>
</file>

<file path=xl/sharedStrings.xml><?xml version="1.0" encoding="utf-8"?>
<sst xmlns="http://schemas.openxmlformats.org/spreadsheetml/2006/main" count="106" uniqueCount="81">
  <si>
    <t>Universidade Estadual do Norte do Paraná - UENP</t>
  </si>
  <si>
    <t>ITEM</t>
  </si>
  <si>
    <t>SERVIÇOS PRELIMINARES</t>
  </si>
  <si>
    <t>Anotação de Responsabilidade Técnica da obra ART-CREA/PR</t>
  </si>
  <si>
    <t>Despesas com cópias, alvará da Prefeitura, matriculas, etc.</t>
  </si>
  <si>
    <t>vb</t>
  </si>
  <si>
    <t>1.1</t>
  </si>
  <si>
    <t>1.2</t>
  </si>
  <si>
    <t>1.3</t>
  </si>
  <si>
    <t>1.5</t>
  </si>
  <si>
    <t>m</t>
  </si>
  <si>
    <t>cj</t>
  </si>
  <si>
    <t>2.1</t>
  </si>
  <si>
    <t>ORÇAMENTO</t>
  </si>
  <si>
    <t>m²</t>
  </si>
  <si>
    <t xml:space="preserve">                                      Decreto Estadual n.º3909, Publicado no Diario Oficial do Estado do</t>
  </si>
  <si>
    <t xml:space="preserve">                                     Paraná em 01/12/08                          -                   CNPJ 08.885.100/0001-54</t>
  </si>
  <si>
    <t xml:space="preserve">                             Campus Luiz Meneghel                 -            Bandeirantes/PR</t>
  </si>
  <si>
    <t>m³</t>
  </si>
  <si>
    <t>Local: UENP-Campus Luiz Meneghel-Bandeirantes/PR</t>
  </si>
  <si>
    <t>ÁREA CONSTRUIDA=</t>
  </si>
  <si>
    <t>OBS.</t>
  </si>
  <si>
    <t>Ponto de agua provisório-ligação rede existente</t>
  </si>
  <si>
    <r>
      <t xml:space="preserve">COORDENADOR: </t>
    </r>
    <r>
      <rPr>
        <b/>
        <sz val="10"/>
        <rFont val="Arial"/>
        <family val="2"/>
      </rPr>
      <t xml:space="preserve">Prof. EDER PAULO FAGAN  </t>
    </r>
  </si>
  <si>
    <t xml:space="preserve">PLANILHA ORÇAMENTÁRIA </t>
  </si>
  <si>
    <t>DESCRIÇÃO DOS SERVIÇOS</t>
  </si>
  <si>
    <t>1.7</t>
  </si>
  <si>
    <t>Data: 25/10/2012</t>
  </si>
  <si>
    <t>Obra: Constr. de Lab. Química</t>
  </si>
  <si>
    <t xml:space="preserve">                              Setor de Acessoria de Engenharia </t>
  </si>
  <si>
    <r>
      <t xml:space="preserve">PROJETO : </t>
    </r>
    <r>
      <rPr>
        <b/>
        <sz val="10"/>
        <rFont val="Arial"/>
        <family val="2"/>
      </rPr>
      <t>CONSTRUÇÃO DE LABORATÓRIO DE QUÍMICA, BIOQUÍMICA, TPA, BIOFÍSICA E FÍSICA BIOLÓGICA</t>
    </r>
  </si>
  <si>
    <t>334,74 m²</t>
  </si>
  <si>
    <t>TOTAL GERAL</t>
  </si>
  <si>
    <t>Manfred Peter Müller</t>
  </si>
  <si>
    <t>Eng.º Civil  CREA/PR 11.179-D</t>
  </si>
  <si>
    <t>Leis Sociais=</t>
  </si>
  <si>
    <t>BDI=</t>
  </si>
  <si>
    <t>CODIGO</t>
  </si>
  <si>
    <t>UNID</t>
  </si>
  <si>
    <t>QUANT.</t>
  </si>
  <si>
    <t>CUSTO UNIT.(R$)</t>
  </si>
  <si>
    <t>PR.UNIT. c/BDI (R$)</t>
  </si>
  <si>
    <t>74218/1</t>
  </si>
  <si>
    <t>73805/1</t>
  </si>
  <si>
    <t>Barracão de obra- 2,00x2,50m</t>
  </si>
  <si>
    <t>Corte e aterro compensado</t>
  </si>
  <si>
    <t>74156/1</t>
  </si>
  <si>
    <t>Estaca man.25cm C.A.15MPa tipo"C" + 20 Kg CA50/m3-mold. in loco</t>
  </si>
  <si>
    <t>PR. TOTAL UNIT.(R$)</t>
  </si>
  <si>
    <t>PR. TOTAL c/BDI (R$)</t>
  </si>
  <si>
    <t>TOTAL ITEM   c/BDI</t>
  </si>
  <si>
    <t>TOTAL SEM BDI</t>
  </si>
  <si>
    <t>custo/m²</t>
  </si>
  <si>
    <t>Referencia de custos unitários tabelas SINAPI, FDE e Comércio local.</t>
  </si>
  <si>
    <t>Local: UENP-Campus Cornélio Procópio</t>
  </si>
  <si>
    <t xml:space="preserve">COORDENADOR: </t>
  </si>
  <si>
    <t>Lincoln Makoto Nozaki</t>
  </si>
  <si>
    <t>Eng.º Civil  CREA/PR 9.555-D</t>
  </si>
  <si>
    <t>Data: 10/07/2013</t>
  </si>
  <si>
    <t xml:space="preserve">                      Div.   Obras e Manutenção</t>
  </si>
  <si>
    <t>Meio fio - execução</t>
  </si>
  <si>
    <t>Meio fio - reparos</t>
  </si>
  <si>
    <t>m3</t>
  </si>
  <si>
    <t>obs. 2 - as medidas são aproximadas, devendo a construtora conferir as medidas reais.</t>
  </si>
  <si>
    <t>Pavimentação - Concreto Betuminoso Usinado a Quente  -  e= 4 cm (média)</t>
  </si>
  <si>
    <t>obs. 1 : ítem 5 - PAVIMENTAÇÕES -  área a ser pavimentada + área de recape.</t>
  </si>
  <si>
    <t>TRANSPORTE, LIMPEZA  e OUTROS</t>
  </si>
  <si>
    <t xml:space="preserve"> ART-CREA/PR  / DESPESAS INICIAIS</t>
  </si>
  <si>
    <t>PLANILHA DE QUANTIDADE E PREÇOS</t>
  </si>
  <si>
    <t>Limpeza/Terraplenagem/regulalização/cascalhamento</t>
  </si>
  <si>
    <t>Teraplenagem / regularizações - em frente aos blocos  "E' e "F"</t>
  </si>
  <si>
    <t>Meio fio - execução - em frente aos blocos  "E' e "F"</t>
  </si>
  <si>
    <t>Base de macadame hidráulico e = 15cm (média)  - em frente aos blocos  "E' e "F"</t>
  </si>
  <si>
    <t>Via Marginal - LARGURA = 7m</t>
  </si>
  <si>
    <t>Sinalização</t>
  </si>
  <si>
    <t xml:space="preserve">ÁREAS </t>
  </si>
  <si>
    <t>via marginal = 4.060m²</t>
  </si>
  <si>
    <t>pavimentação/recape=4.370m²</t>
  </si>
  <si>
    <t>PAVIMENTAÇÃO , RECAPE ASFÁLTICO e VIA CASCALHADA</t>
  </si>
  <si>
    <t>Obra: PAVIMENTAÇÃO, RECAPE, VIA CASCALHADA</t>
  </si>
  <si>
    <t xml:space="preserve">                             Campus Cornélio Procópio                -        Cornélio Procópio/PR</t>
  </si>
</sst>
</file>

<file path=xl/styles.xml><?xml version="1.0" encoding="utf-8"?>
<styleSheet xmlns="http://schemas.openxmlformats.org/spreadsheetml/2006/main">
  <numFmts count="3">
    <numFmt numFmtId="164" formatCode="&quot;R$&quot;\ #,##0.00"/>
    <numFmt numFmtId="165" formatCode="#,##0.0000"/>
    <numFmt numFmtId="166" formatCode="0.0000%"/>
  </numFmts>
  <fonts count="17">
    <font>
      <sz val="10"/>
      <name val="Arial"/>
    </font>
    <font>
      <b/>
      <u/>
      <sz val="16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8.5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.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4"/>
      <name val="Arial"/>
      <family val="2"/>
    </font>
    <font>
      <b/>
      <sz val="10"/>
      <name val="BlizzardD"/>
      <family val="4"/>
    </font>
    <font>
      <b/>
      <sz val="8"/>
      <name val="Arial"/>
      <family val="2"/>
    </font>
    <font>
      <b/>
      <i/>
      <sz val="13"/>
      <name val="Arial"/>
      <family val="2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3" fillId="0" borderId="0" xfId="0" applyFont="1"/>
    <xf numFmtId="0" fontId="3" fillId="0" borderId="0" xfId="0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0" xfId="0" applyBorder="1"/>
    <xf numFmtId="4" fontId="10" fillId="0" borderId="3" xfId="0" applyNumberFormat="1" applyFont="1" applyBorder="1"/>
    <xf numFmtId="0" fontId="3" fillId="0" borderId="4" xfId="0" applyFont="1" applyBorder="1" applyAlignment="1">
      <alignment horizontal="left"/>
    </xf>
    <xf numFmtId="4" fontId="0" fillId="0" borderId="3" xfId="0" applyNumberFormat="1" applyBorder="1"/>
    <xf numFmtId="0" fontId="10" fillId="0" borderId="3" xfId="0" applyFont="1" applyBorder="1" applyAlignment="1">
      <alignment horizontal="center"/>
    </xf>
    <xf numFmtId="0" fontId="3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3" xfId="0" applyFont="1" applyBorder="1" applyAlignment="1">
      <alignment horizontal="left" vertical="top" wrapText="1"/>
    </xf>
    <xf numFmtId="4" fontId="10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vertical="top" wrapText="1"/>
    </xf>
    <xf numFmtId="4" fontId="0" fillId="0" borderId="6" xfId="0" applyNumberFormat="1" applyBorder="1"/>
    <xf numFmtId="4" fontId="9" fillId="0" borderId="0" xfId="0" applyNumberFormat="1" applyFont="1" applyBorder="1"/>
    <xf numFmtId="4" fontId="0" fillId="0" borderId="7" xfId="0" applyNumberFormat="1" applyBorder="1"/>
    <xf numFmtId="4" fontId="3" fillId="0" borderId="0" xfId="0" applyNumberFormat="1" applyFont="1" applyBorder="1"/>
    <xf numFmtId="4" fontId="0" fillId="0" borderId="0" xfId="0" applyNumberFormat="1"/>
    <xf numFmtId="164" fontId="3" fillId="0" borderId="0" xfId="0" applyNumberFormat="1" applyFont="1" applyBorder="1"/>
    <xf numFmtId="164" fontId="3" fillId="0" borderId="8" xfId="0" applyNumberFormat="1" applyFont="1" applyBorder="1"/>
    <xf numFmtId="164" fontId="10" fillId="0" borderId="8" xfId="0" applyNumberFormat="1" applyFont="1" applyBorder="1"/>
    <xf numFmtId="164" fontId="10" fillId="0" borderId="9" xfId="0" applyNumberFormat="1" applyFont="1" applyBorder="1"/>
    <xf numFmtId="164" fontId="0" fillId="0" borderId="0" xfId="0" applyNumberFormat="1"/>
    <xf numFmtId="0" fontId="9" fillId="0" borderId="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3" xfId="0" applyNumberFormat="1" applyFill="1" applyBorder="1"/>
    <xf numFmtId="2" fontId="0" fillId="0" borderId="3" xfId="0" applyNumberFormat="1" applyBorder="1" applyAlignment="1">
      <alignment horizontal="center"/>
    </xf>
    <xf numFmtId="4" fontId="3" fillId="0" borderId="3" xfId="0" applyNumberFormat="1" applyFont="1" applyBorder="1"/>
    <xf numFmtId="164" fontId="3" fillId="0" borderId="8" xfId="0" applyNumberFormat="1" applyFont="1" applyBorder="1" applyAlignment="1">
      <alignment horizontal="center"/>
    </xf>
    <xf numFmtId="4" fontId="10" fillId="0" borderId="6" xfId="0" applyNumberFormat="1" applyFont="1" applyBorder="1"/>
    <xf numFmtId="0" fontId="2" fillId="2" borderId="11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center"/>
    </xf>
    <xf numFmtId="4" fontId="0" fillId="2" borderId="11" xfId="0" applyNumberFormat="1" applyFill="1" applyBorder="1"/>
    <xf numFmtId="164" fontId="4" fillId="2" borderId="12" xfId="0" applyNumberFormat="1" applyFont="1" applyFill="1" applyBorder="1"/>
    <xf numFmtId="4" fontId="10" fillId="0" borderId="3" xfId="0" applyNumberFormat="1" applyFont="1" applyFill="1" applyBorder="1"/>
    <xf numFmtId="0" fontId="0" fillId="0" borderId="16" xfId="0" applyBorder="1"/>
    <xf numFmtId="4" fontId="4" fillId="0" borderId="3" xfId="0" applyNumberFormat="1" applyFont="1" applyBorder="1" applyAlignment="1">
      <alignment horizontal="center"/>
    </xf>
    <xf numFmtId="165" fontId="16" fillId="0" borderId="0" xfId="0" applyNumberFormat="1" applyFont="1" applyBorder="1"/>
    <xf numFmtId="10" fontId="0" fillId="0" borderId="3" xfId="0" applyNumberFormat="1" applyBorder="1" applyAlignment="1">
      <alignment horizontal="center"/>
    </xf>
    <xf numFmtId="0" fontId="10" fillId="0" borderId="16" xfId="0" applyFont="1" applyBorder="1" applyAlignment="1">
      <alignment horizontal="left" vertical="top"/>
    </xf>
    <xf numFmtId="0" fontId="0" fillId="2" borderId="17" xfId="0" applyFill="1" applyBorder="1"/>
    <xf numFmtId="0" fontId="1" fillId="0" borderId="18" xfId="0" applyFont="1" applyBorder="1"/>
    <xf numFmtId="0" fontId="4" fillId="0" borderId="0" xfId="0" applyFont="1" applyBorder="1"/>
    <xf numFmtId="0" fontId="0" fillId="0" borderId="5" xfId="0" applyBorder="1"/>
    <xf numFmtId="0" fontId="0" fillId="0" borderId="19" xfId="0" applyBorder="1"/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10" fillId="0" borderId="22" xfId="0" applyFont="1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10" fillId="0" borderId="24" xfId="0" applyFont="1" applyBorder="1" applyAlignment="1">
      <alignment horizontal="center" wrapText="1"/>
    </xf>
    <xf numFmtId="4" fontId="10" fillId="0" borderId="0" xfId="0" applyNumberFormat="1" applyFont="1"/>
    <xf numFmtId="166" fontId="0" fillId="0" borderId="6" xfId="0" applyNumberFormat="1" applyBorder="1" applyAlignment="1">
      <alignment horizontal="center"/>
    </xf>
    <xf numFmtId="164" fontId="0" fillId="0" borderId="0" xfId="0" applyNumberFormat="1" applyAlignment="1">
      <alignment horizontal="left"/>
    </xf>
    <xf numFmtId="9" fontId="0" fillId="0" borderId="6" xfId="0" applyNumberFormat="1" applyBorder="1" applyAlignment="1">
      <alignment horizontal="center"/>
    </xf>
    <xf numFmtId="0" fontId="0" fillId="0" borderId="6" xfId="0" applyBorder="1"/>
    <xf numFmtId="0" fontId="0" fillId="0" borderId="13" xfId="0" applyBorder="1"/>
    <xf numFmtId="0" fontId="10" fillId="0" borderId="0" xfId="0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0" fillId="0" borderId="13" xfId="0" applyBorder="1" applyAlignment="1">
      <alignment horizontal="center"/>
    </xf>
    <xf numFmtId="4" fontId="10" fillId="0" borderId="13" xfId="0" applyNumberFormat="1" applyFont="1" applyBorder="1"/>
    <xf numFmtId="4" fontId="3" fillId="0" borderId="13" xfId="0" applyNumberFormat="1" applyFont="1" applyBorder="1"/>
    <xf numFmtId="0" fontId="10" fillId="0" borderId="0" xfId="0" applyFont="1"/>
    <xf numFmtId="0" fontId="3" fillId="0" borderId="4" xfId="0" applyFont="1" applyBorder="1" applyAlignment="1">
      <alignment horizontal="center"/>
    </xf>
    <xf numFmtId="0" fontId="10" fillId="0" borderId="16" xfId="0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  <xf numFmtId="164" fontId="4" fillId="2" borderId="3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10" fillId="0" borderId="3" xfId="0" applyFont="1" applyBorder="1" applyAlignment="1">
      <alignment horizontal="left" wrapText="1"/>
    </xf>
    <xf numFmtId="0" fontId="10" fillId="0" borderId="6" xfId="0" applyFont="1" applyBorder="1" applyAlignment="1">
      <alignment horizontal="left" vertical="top"/>
    </xf>
    <xf numFmtId="4" fontId="10" fillId="0" borderId="6" xfId="0" applyNumberFormat="1" applyFont="1" applyBorder="1" applyAlignment="1">
      <alignment vertical="top"/>
    </xf>
    <xf numFmtId="0" fontId="0" fillId="0" borderId="0" xfId="0" applyAlignment="1"/>
    <xf numFmtId="0" fontId="0" fillId="0" borderId="0" xfId="0" applyBorder="1" applyAlignment="1">
      <alignment horizontal="center" wrapText="1"/>
    </xf>
    <xf numFmtId="0" fontId="1" fillId="0" borderId="18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10" fillId="0" borderId="3" xfId="0" applyFont="1" applyBorder="1" applyAlignment="1">
      <alignment horizontal="center" wrapText="1"/>
    </xf>
    <xf numFmtId="10" fontId="10" fillId="0" borderId="3" xfId="0" applyNumberFormat="1" applyFont="1" applyBorder="1" applyAlignment="1">
      <alignment horizontal="center"/>
    </xf>
    <xf numFmtId="164" fontId="3" fillId="0" borderId="28" xfId="0" applyNumberFormat="1" applyFont="1" applyBorder="1" applyAlignment="1"/>
    <xf numFmtId="164" fontId="3" fillId="0" borderId="8" xfId="0" applyNumberFormat="1" applyFont="1" applyBorder="1" applyAlignment="1"/>
    <xf numFmtId="0" fontId="2" fillId="2" borderId="10" xfId="0" applyFont="1" applyFill="1" applyBorder="1" applyAlignment="1">
      <alignment horizontal="left" vertical="top" wrapText="1"/>
    </xf>
    <xf numFmtId="0" fontId="0" fillId="0" borderId="7" xfId="0" applyBorder="1" applyAlignment="1"/>
    <xf numFmtId="0" fontId="0" fillId="0" borderId="16" xfId="0" applyBorder="1" applyAlignment="1"/>
    <xf numFmtId="4" fontId="3" fillId="0" borderId="29" xfId="0" applyNumberFormat="1" applyFont="1" applyBorder="1" applyAlignment="1">
      <alignment horizontal="center" vertical="distributed" wrapText="1"/>
    </xf>
    <xf numFmtId="0" fontId="0" fillId="0" borderId="30" xfId="0" applyBorder="1" applyAlignment="1">
      <alignment horizontal="center" vertical="distributed" wrapText="1"/>
    </xf>
    <xf numFmtId="164" fontId="3" fillId="0" borderId="31" xfId="0" applyNumberFormat="1" applyFont="1" applyBorder="1" applyAlignment="1">
      <alignment horizontal="center" vertical="distributed" wrapText="1"/>
    </xf>
    <xf numFmtId="0" fontId="0" fillId="0" borderId="32" xfId="0" applyBorder="1" applyAlignment="1">
      <alignment horizontal="center" vertical="distributed" wrapText="1"/>
    </xf>
    <xf numFmtId="0" fontId="10" fillId="0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distributed" wrapText="1"/>
    </xf>
    <xf numFmtId="0" fontId="0" fillId="0" borderId="28" xfId="0" applyBorder="1" applyAlignment="1">
      <alignment horizontal="center" vertical="distributed" wrapText="1"/>
    </xf>
    <xf numFmtId="0" fontId="3" fillId="0" borderId="33" xfId="0" applyFont="1" applyBorder="1" applyAlignment="1">
      <alignment horizontal="center" vertical="distributed" wrapText="1"/>
    </xf>
    <xf numFmtId="0" fontId="0" fillId="0" borderId="21" xfId="0" applyBorder="1" applyAlignment="1">
      <alignment horizontal="center" vertical="distributed" wrapText="1"/>
    </xf>
    <xf numFmtId="4" fontId="3" fillId="0" borderId="33" xfId="0" applyNumberFormat="1" applyFont="1" applyBorder="1" applyAlignment="1">
      <alignment horizontal="center" vertical="distributed" wrapText="1"/>
    </xf>
    <xf numFmtId="0" fontId="3" fillId="0" borderId="34" xfId="0" applyFont="1" applyFill="1" applyBorder="1" applyAlignment="1">
      <alignment horizontal="left" vertical="center" wrapText="1"/>
    </xf>
    <xf numFmtId="0" fontId="0" fillId="0" borderId="35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15" fillId="0" borderId="18" xfId="0" applyFont="1" applyBorder="1" applyAlignment="1">
      <alignment horizontal="center"/>
    </xf>
    <xf numFmtId="0" fontId="15" fillId="0" borderId="36" xfId="0" applyFont="1" applyBorder="1" applyAlignment="1">
      <alignment horizontal="center"/>
    </xf>
    <xf numFmtId="4" fontId="4" fillId="0" borderId="37" xfId="0" applyNumberFormat="1" applyFont="1" applyBorder="1" applyAlignment="1">
      <alignment horizontal="center"/>
    </xf>
    <xf numFmtId="4" fontId="4" fillId="0" borderId="25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8" xfId="0" applyFont="1" applyBorder="1" applyAlignment="1">
      <alignment horizontal="center"/>
    </xf>
    <xf numFmtId="4" fontId="14" fillId="0" borderId="39" xfId="0" applyNumberFormat="1" applyFont="1" applyBorder="1" applyAlignment="1">
      <alignment wrapText="1"/>
    </xf>
    <xf numFmtId="4" fontId="14" fillId="0" borderId="26" xfId="0" applyNumberFormat="1" applyFont="1" applyBorder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10" fillId="0" borderId="34" xfId="0" applyFont="1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4" fontId="10" fillId="0" borderId="6" xfId="0" applyNumberFormat="1" applyFont="1" applyBorder="1" applyAlignment="1">
      <alignment horizontal="right"/>
    </xf>
    <xf numFmtId="0" fontId="0" fillId="0" borderId="6" xfId="0" applyBorder="1" applyAlignment="1"/>
    <xf numFmtId="0" fontId="12" fillId="0" borderId="15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42" xfId="0" applyFont="1" applyBorder="1" applyAlignment="1">
      <alignment horizontal="center" vertical="distributed" wrapText="1"/>
    </xf>
    <xf numFmtId="0" fontId="0" fillId="0" borderId="43" xfId="0" applyBorder="1" applyAlignment="1">
      <alignment horizontal="center" vertical="distributed" wrapText="1"/>
    </xf>
    <xf numFmtId="4" fontId="3" fillId="0" borderId="42" xfId="0" applyNumberFormat="1" applyFont="1" applyBorder="1" applyAlignment="1">
      <alignment horizontal="center" vertical="distributed" wrapText="1"/>
    </xf>
    <xf numFmtId="0" fontId="6" fillId="0" borderId="29" xfId="0" applyFont="1" applyBorder="1" applyAlignment="1">
      <alignment horizontal="center" vertical="center" wrapText="1" readingOrder="1"/>
    </xf>
    <xf numFmtId="0" fontId="6" fillId="0" borderId="44" xfId="0" applyFont="1" applyBorder="1" applyAlignment="1">
      <alignment horizontal="center" vertical="center" wrapText="1" readingOrder="1"/>
    </xf>
    <xf numFmtId="0" fontId="6" fillId="0" borderId="30" xfId="0" applyFont="1" applyBorder="1" applyAlignment="1">
      <alignment horizontal="center" vertical="center" wrapText="1" readingOrder="1"/>
    </xf>
    <xf numFmtId="0" fontId="6" fillId="0" borderId="27" xfId="0" applyFont="1" applyBorder="1" applyAlignment="1">
      <alignment horizontal="center" vertical="center" wrapText="1" readingOrder="1"/>
    </xf>
    <xf numFmtId="0" fontId="8" fillId="0" borderId="0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164" fontId="3" fillId="0" borderId="42" xfId="0" applyNumberFormat="1" applyFont="1" applyBorder="1" applyAlignment="1">
      <alignment horizontal="center" vertical="distributed" wrapText="1"/>
    </xf>
    <xf numFmtId="4" fontId="3" fillId="0" borderId="45" xfId="0" applyNumberFormat="1" applyFont="1" applyBorder="1"/>
    <xf numFmtId="4" fontId="3" fillId="0" borderId="46" xfId="0" applyNumberFormat="1" applyFont="1" applyBorder="1"/>
    <xf numFmtId="0" fontId="10" fillId="0" borderId="10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10" fillId="0" borderId="10" xfId="0" applyFont="1" applyBorder="1"/>
    <xf numFmtId="0" fontId="0" fillId="0" borderId="16" xfId="0" applyBorder="1"/>
    <xf numFmtId="0" fontId="9" fillId="0" borderId="5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16" xfId="0" applyBorder="1" applyAlignment="1">
      <alignment horizontal="right"/>
    </xf>
    <xf numFmtId="4" fontId="14" fillId="0" borderId="39" xfId="0" applyNumberFormat="1" applyFont="1" applyBorder="1"/>
    <xf numFmtId="4" fontId="14" fillId="0" borderId="26" xfId="0" applyNumberFormat="1" applyFont="1" applyBorder="1"/>
    <xf numFmtId="4" fontId="10" fillId="0" borderId="3" xfId="0" applyNumberFormat="1" applyFont="1" applyBorder="1" applyAlignment="1">
      <alignment horizontal="right"/>
    </xf>
    <xf numFmtId="0" fontId="0" fillId="0" borderId="3" xfId="0" applyBorder="1" applyAlignment="1"/>
    <xf numFmtId="0" fontId="6" fillId="0" borderId="35" xfId="0" applyFont="1" applyBorder="1" applyAlignment="1">
      <alignment vertical="top" wrapText="1"/>
    </xf>
    <xf numFmtId="0" fontId="6" fillId="0" borderId="44" xfId="0" applyFont="1" applyBorder="1" applyAlignment="1">
      <alignment vertical="top" wrapText="1"/>
    </xf>
    <xf numFmtId="0" fontId="6" fillId="0" borderId="48" xfId="0" applyFont="1" applyBorder="1" applyAlignment="1">
      <alignment vertical="top" wrapText="1"/>
    </xf>
    <xf numFmtId="0" fontId="6" fillId="0" borderId="27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10" fillId="0" borderId="18" xfId="0" applyFont="1" applyFill="1" applyBorder="1" applyAlignment="1">
      <alignment horizontal="left" wrapText="1"/>
    </xf>
    <xf numFmtId="0" fontId="0" fillId="0" borderId="18" xfId="0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0</xdr:row>
      <xdr:rowOff>38100</xdr:rowOff>
    </xdr:from>
    <xdr:to>
      <xdr:col>2</xdr:col>
      <xdr:colOff>838200</xdr:colOff>
      <xdr:row>4</xdr:row>
      <xdr:rowOff>180975</xdr:rowOff>
    </xdr:to>
    <xdr:pic>
      <xdr:nvPicPr>
        <xdr:cNvPr id="1716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8100"/>
          <a:ext cx="0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266700</xdr:colOff>
      <xdr:row>0</xdr:row>
      <xdr:rowOff>38100</xdr:rowOff>
    </xdr:from>
    <xdr:to>
      <xdr:col>13</xdr:col>
      <xdr:colOff>838200</xdr:colOff>
      <xdr:row>4</xdr:row>
      <xdr:rowOff>180975</xdr:rowOff>
    </xdr:to>
    <xdr:pic>
      <xdr:nvPicPr>
        <xdr:cNvPr id="1717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8625" y="38100"/>
          <a:ext cx="1038225" cy="1362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266700</xdr:colOff>
      <xdr:row>0</xdr:row>
      <xdr:rowOff>38100</xdr:rowOff>
    </xdr:from>
    <xdr:to>
      <xdr:col>13</xdr:col>
      <xdr:colOff>857250</xdr:colOff>
      <xdr:row>4</xdr:row>
      <xdr:rowOff>28575</xdr:rowOff>
    </xdr:to>
    <xdr:pic>
      <xdr:nvPicPr>
        <xdr:cNvPr id="1718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28625" y="38100"/>
          <a:ext cx="105727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5"/>
  <sheetViews>
    <sheetView tabSelected="1" topLeftCell="L1" zoomScaleNormal="100" workbookViewId="0">
      <selection activeCell="Q32" sqref="Q32"/>
    </sheetView>
  </sheetViews>
  <sheetFormatPr defaultRowHeight="12.75"/>
  <cols>
    <col min="1" max="1" width="0" hidden="1" customWidth="1"/>
    <col min="2" max="2" width="6" hidden="1" customWidth="1"/>
    <col min="3" max="3" width="41.42578125" hidden="1" customWidth="1"/>
    <col min="4" max="4" width="5.85546875" style="31" hidden="1" customWidth="1"/>
    <col min="5" max="5" width="8.28515625" style="21" hidden="1" customWidth="1"/>
    <col min="6" max="6" width="10.28515625" style="21" hidden="1" customWidth="1"/>
    <col min="7" max="7" width="11.42578125" style="21" hidden="1" customWidth="1"/>
    <col min="8" max="8" width="10.28515625" style="21" hidden="1" customWidth="1"/>
    <col min="9" max="9" width="11.42578125" style="21" hidden="1" customWidth="1"/>
    <col min="10" max="10" width="16.28515625" style="26" hidden="1" customWidth="1"/>
    <col min="11" max="11" width="0" hidden="1" customWidth="1"/>
    <col min="12" max="12" width="2.42578125" customWidth="1"/>
    <col min="13" max="13" width="7" style="31" customWidth="1"/>
    <col min="14" max="14" width="68.5703125" customWidth="1"/>
    <col min="15" max="15" width="9.140625" style="31"/>
    <col min="18" max="18" width="11.28515625" customWidth="1"/>
    <col min="19" max="19" width="12.42578125" customWidth="1"/>
    <col min="20" max="20" width="7.5703125" customWidth="1"/>
    <col min="21" max="21" width="29.140625" style="31" customWidth="1"/>
    <col min="23" max="23" width="17.5703125" customWidth="1"/>
    <col min="24" max="24" width="20.7109375" customWidth="1"/>
    <col min="25" max="25" width="13.7109375" bestFit="1" customWidth="1"/>
    <col min="26" max="26" width="19.42578125" customWidth="1"/>
  </cols>
  <sheetData>
    <row r="1" spans="1:24" ht="20.25">
      <c r="A1" s="51"/>
      <c r="B1" s="48"/>
      <c r="C1" s="109" t="s">
        <v>0</v>
      </c>
      <c r="D1" s="109"/>
      <c r="E1" s="109"/>
      <c r="F1" s="109"/>
      <c r="G1" s="109"/>
      <c r="H1" s="110"/>
      <c r="I1" s="111" t="s">
        <v>13</v>
      </c>
      <c r="J1" s="112"/>
      <c r="K1" s="1"/>
      <c r="L1" s="51"/>
      <c r="M1" s="81"/>
      <c r="N1" s="109" t="s">
        <v>0</v>
      </c>
      <c r="O1" s="109"/>
      <c r="P1" s="109"/>
      <c r="Q1" s="109"/>
      <c r="R1" s="109"/>
      <c r="S1" s="110"/>
      <c r="T1" s="111" t="s">
        <v>13</v>
      </c>
      <c r="U1" s="112"/>
    </row>
    <row r="2" spans="1:24" ht="36" customHeight="1">
      <c r="A2" s="3"/>
      <c r="B2" s="49"/>
      <c r="C2" s="113" t="s">
        <v>15</v>
      </c>
      <c r="D2" s="113"/>
      <c r="E2" s="113"/>
      <c r="F2" s="113"/>
      <c r="G2" s="113"/>
      <c r="H2" s="114"/>
      <c r="I2" s="155" t="s">
        <v>28</v>
      </c>
      <c r="J2" s="156"/>
      <c r="K2" s="1"/>
      <c r="L2" s="3"/>
      <c r="M2" s="82"/>
      <c r="N2" s="113" t="s">
        <v>15</v>
      </c>
      <c r="O2" s="113"/>
      <c r="P2" s="113"/>
      <c r="Q2" s="113"/>
      <c r="R2" s="113"/>
      <c r="S2" s="114"/>
      <c r="T2" s="115" t="s">
        <v>79</v>
      </c>
      <c r="U2" s="116"/>
    </row>
    <row r="3" spans="1:24" ht="15" customHeight="1">
      <c r="A3" s="3"/>
      <c r="B3" s="2"/>
      <c r="C3" s="117" t="s">
        <v>16</v>
      </c>
      <c r="D3" s="117"/>
      <c r="E3" s="117"/>
      <c r="F3" s="117"/>
      <c r="G3" s="117"/>
      <c r="H3" s="118"/>
      <c r="I3" s="159" t="s">
        <v>19</v>
      </c>
      <c r="J3" s="160"/>
      <c r="K3" s="1"/>
      <c r="L3" s="3"/>
      <c r="M3" s="29"/>
      <c r="N3" s="117" t="s">
        <v>16</v>
      </c>
      <c r="O3" s="117"/>
      <c r="P3" s="117"/>
      <c r="Q3" s="117"/>
      <c r="R3" s="117"/>
      <c r="S3" s="118"/>
      <c r="T3" s="137" t="s">
        <v>54</v>
      </c>
      <c r="U3" s="138"/>
      <c r="W3" s="21"/>
    </row>
    <row r="4" spans="1:24" ht="24.75" customHeight="1">
      <c r="A4" s="3"/>
      <c r="B4" s="6"/>
      <c r="C4" s="141" t="s">
        <v>17</v>
      </c>
      <c r="D4" s="141"/>
      <c r="E4" s="141"/>
      <c r="F4" s="141"/>
      <c r="G4" s="141"/>
      <c r="H4" s="142"/>
      <c r="I4" s="161"/>
      <c r="J4" s="162"/>
      <c r="K4" s="1"/>
      <c r="L4" s="3"/>
      <c r="M4" s="83"/>
      <c r="N4" s="141" t="s">
        <v>80</v>
      </c>
      <c r="O4" s="141"/>
      <c r="P4" s="141"/>
      <c r="Q4" s="141"/>
      <c r="R4" s="141"/>
      <c r="S4" s="142"/>
      <c r="T4" s="139"/>
      <c r="U4" s="140"/>
    </row>
    <row r="5" spans="1:24" ht="15" customHeight="1" thickBot="1">
      <c r="A5" s="4"/>
      <c r="B5" s="50"/>
      <c r="C5" s="151" t="s">
        <v>29</v>
      </c>
      <c r="D5" s="151"/>
      <c r="E5" s="151"/>
      <c r="F5" s="151"/>
      <c r="G5" s="151"/>
      <c r="H5" s="152"/>
      <c r="I5" s="144" t="s">
        <v>27</v>
      </c>
      <c r="J5" s="145"/>
      <c r="K5" s="1"/>
      <c r="L5" s="4"/>
      <c r="M5" s="84"/>
      <c r="N5" s="151" t="s">
        <v>59</v>
      </c>
      <c r="O5" s="151"/>
      <c r="P5" s="151"/>
      <c r="Q5" s="151"/>
      <c r="R5" s="151"/>
      <c r="S5" s="152"/>
      <c r="T5" s="144" t="s">
        <v>58</v>
      </c>
      <c r="U5" s="145"/>
      <c r="W5" s="26"/>
    </row>
    <row r="6" spans="1:24" ht="15" customHeight="1">
      <c r="B6" s="6"/>
      <c r="C6" s="6"/>
      <c r="D6" s="27"/>
      <c r="E6" s="18"/>
      <c r="F6" s="18"/>
      <c r="G6" s="18"/>
      <c r="H6" s="18"/>
      <c r="I6" s="20"/>
      <c r="J6" s="22"/>
      <c r="K6" s="1"/>
      <c r="M6" s="83"/>
      <c r="N6" s="6"/>
      <c r="O6" s="27"/>
      <c r="P6" s="18"/>
      <c r="Q6" s="18"/>
      <c r="R6" s="18"/>
      <c r="S6" s="18"/>
      <c r="T6" s="20"/>
      <c r="U6" s="72"/>
    </row>
    <row r="7" spans="1:24" ht="15" customHeight="1">
      <c r="B7" s="163" t="s">
        <v>30</v>
      </c>
      <c r="C7" s="147"/>
      <c r="D7" s="147"/>
      <c r="E7" s="147"/>
      <c r="F7" s="147"/>
      <c r="G7" s="147"/>
      <c r="H7" s="147"/>
      <c r="I7" s="147"/>
      <c r="J7" s="148"/>
      <c r="M7" s="146" t="s">
        <v>78</v>
      </c>
      <c r="N7" s="147"/>
      <c r="O7" s="147"/>
      <c r="P7" s="147"/>
      <c r="Q7" s="147"/>
      <c r="R7" s="147"/>
      <c r="S7" s="147"/>
      <c r="T7" s="147"/>
      <c r="U7" s="148"/>
      <c r="W7" s="26"/>
    </row>
    <row r="8" spans="1:24" ht="24.75" customHeight="1">
      <c r="B8" s="149" t="s">
        <v>23</v>
      </c>
      <c r="C8" s="150"/>
      <c r="D8" s="28"/>
      <c r="E8" s="19"/>
      <c r="F8" s="19"/>
      <c r="G8" s="19"/>
      <c r="H8" s="153" t="s">
        <v>20</v>
      </c>
      <c r="I8" s="154"/>
      <c r="J8" s="43" t="s">
        <v>31</v>
      </c>
      <c r="M8" s="149" t="s">
        <v>55</v>
      </c>
      <c r="N8" s="150"/>
      <c r="O8" s="28"/>
      <c r="P8" s="19"/>
      <c r="Q8" s="19"/>
      <c r="R8" s="19"/>
      <c r="S8" s="119" t="s">
        <v>75</v>
      </c>
      <c r="T8" s="120"/>
      <c r="U8" s="7" t="s">
        <v>77</v>
      </c>
      <c r="W8" s="26"/>
    </row>
    <row r="9" spans="1:24" ht="15" customHeight="1">
      <c r="H9" s="157" t="s">
        <v>35</v>
      </c>
      <c r="I9" s="158"/>
      <c r="J9" s="45">
        <v>1.5570999999999999</v>
      </c>
      <c r="P9" s="21"/>
      <c r="Q9" s="21"/>
      <c r="R9" s="21"/>
      <c r="S9" s="121"/>
      <c r="T9" s="122"/>
      <c r="U9" s="88" t="s">
        <v>76</v>
      </c>
    </row>
    <row r="10" spans="1:24" ht="15" customHeight="1" thickBot="1">
      <c r="H10" s="124" t="s">
        <v>36</v>
      </c>
      <c r="I10" s="125"/>
      <c r="J10" s="59" t="e">
        <f>(30-(G26-150000)/270000)/100</f>
        <v>#REF!</v>
      </c>
      <c r="P10" s="21"/>
      <c r="Q10" s="21"/>
      <c r="R10" s="21"/>
      <c r="S10" s="124" t="s">
        <v>36</v>
      </c>
      <c r="T10" s="125"/>
      <c r="U10" s="61">
        <v>0.2</v>
      </c>
      <c r="W10" s="26"/>
      <c r="X10" s="26"/>
    </row>
    <row r="11" spans="1:24" ht="18.75" customHeight="1" thickBot="1">
      <c r="A11" s="126" t="s">
        <v>24</v>
      </c>
      <c r="B11" s="127"/>
      <c r="C11" s="127"/>
      <c r="D11" s="127"/>
      <c r="E11" s="127"/>
      <c r="F11" s="127"/>
      <c r="G11" s="127"/>
      <c r="H11" s="127"/>
      <c r="I11" s="127"/>
      <c r="J11" s="128"/>
      <c r="L11" s="126" t="s">
        <v>68</v>
      </c>
      <c r="M11" s="127"/>
      <c r="N11" s="127"/>
      <c r="O11" s="127"/>
      <c r="P11" s="127"/>
      <c r="Q11" s="127"/>
      <c r="R11" s="127"/>
      <c r="S11" s="127"/>
      <c r="T11" s="127"/>
      <c r="U11" s="128"/>
    </row>
    <row r="12" spans="1:24" ht="15" customHeight="1" thickBot="1">
      <c r="B12" s="2"/>
      <c r="C12" s="13"/>
      <c r="D12" s="29"/>
      <c r="E12" s="20"/>
      <c r="F12" s="20"/>
      <c r="G12" s="20"/>
      <c r="H12" s="44" t="e">
        <f>1+J10</f>
        <v>#REF!</v>
      </c>
      <c r="I12" s="20"/>
      <c r="J12" s="22"/>
      <c r="M12" s="29"/>
      <c r="N12" s="64"/>
      <c r="O12" s="29"/>
      <c r="P12" s="20"/>
      <c r="Q12" s="20"/>
      <c r="R12" s="20"/>
      <c r="T12" s="44">
        <f>1+U10</f>
        <v>1.2</v>
      </c>
      <c r="U12" s="72"/>
    </row>
    <row r="13" spans="1:24" ht="14.1" customHeight="1">
      <c r="A13" s="129" t="s">
        <v>37</v>
      </c>
      <c r="B13" s="129" t="s">
        <v>1</v>
      </c>
      <c r="C13" s="134" t="s">
        <v>25</v>
      </c>
      <c r="D13" s="134" t="s">
        <v>38</v>
      </c>
      <c r="E13" s="136" t="s">
        <v>39</v>
      </c>
      <c r="F13" s="136" t="s">
        <v>40</v>
      </c>
      <c r="G13" s="136" t="s">
        <v>48</v>
      </c>
      <c r="H13" s="136" t="s">
        <v>41</v>
      </c>
      <c r="I13" s="136" t="s">
        <v>49</v>
      </c>
      <c r="J13" s="143" t="s">
        <v>50</v>
      </c>
      <c r="L13" s="129"/>
      <c r="M13" s="131" t="s">
        <v>1</v>
      </c>
      <c r="N13" s="101" t="s">
        <v>25</v>
      </c>
      <c r="O13" s="103" t="s">
        <v>38</v>
      </c>
      <c r="P13" s="105" t="s">
        <v>39</v>
      </c>
      <c r="Q13" s="105" t="s">
        <v>40</v>
      </c>
      <c r="R13" s="105" t="s">
        <v>48</v>
      </c>
      <c r="S13" s="94" t="s">
        <v>49</v>
      </c>
      <c r="T13" s="62"/>
      <c r="U13" s="96" t="s">
        <v>50</v>
      </c>
    </row>
    <row r="14" spans="1:24" ht="14.1" customHeight="1" thickBot="1">
      <c r="A14" s="130"/>
      <c r="B14" s="133"/>
      <c r="C14" s="135"/>
      <c r="D14" s="135"/>
      <c r="E14" s="135"/>
      <c r="F14" s="135"/>
      <c r="G14" s="135"/>
      <c r="H14" s="135"/>
      <c r="I14" s="135"/>
      <c r="J14" s="135"/>
      <c r="L14" s="130"/>
      <c r="M14" s="132"/>
      <c r="N14" s="102"/>
      <c r="O14" s="104"/>
      <c r="P14" s="104"/>
      <c r="Q14" s="104"/>
      <c r="R14" s="104"/>
      <c r="S14" s="95"/>
      <c r="T14" s="63"/>
      <c r="U14" s="97"/>
    </row>
    <row r="15" spans="1:24" ht="14.1" customHeight="1">
      <c r="A15" s="52"/>
      <c r="B15" s="8">
        <v>1</v>
      </c>
      <c r="C15" s="16" t="s">
        <v>2</v>
      </c>
      <c r="D15" s="33"/>
      <c r="E15" s="7"/>
      <c r="F15" s="7"/>
      <c r="G15" s="7"/>
      <c r="H15" s="7"/>
      <c r="I15" s="34"/>
      <c r="J15" s="35"/>
      <c r="L15" s="52"/>
      <c r="M15" s="70">
        <v>1</v>
      </c>
      <c r="N15" s="65" t="s">
        <v>67</v>
      </c>
      <c r="O15" s="66" t="s">
        <v>5</v>
      </c>
      <c r="P15" s="67"/>
      <c r="Q15" s="67"/>
      <c r="R15" s="67"/>
      <c r="S15" s="67">
        <v>2400</v>
      </c>
      <c r="T15" s="68"/>
      <c r="U15" s="89">
        <f t="shared" ref="U15:U21" si="0">S15</f>
        <v>2400</v>
      </c>
      <c r="W15" s="26"/>
    </row>
    <row r="16" spans="1:24" ht="14.1" customHeight="1">
      <c r="A16" s="53"/>
      <c r="B16" s="46" t="s">
        <v>6</v>
      </c>
      <c r="C16" s="12" t="s">
        <v>3</v>
      </c>
      <c r="D16" s="5" t="s">
        <v>5</v>
      </c>
      <c r="E16" s="9">
        <v>1</v>
      </c>
      <c r="F16" s="7">
        <v>150</v>
      </c>
      <c r="G16" s="7">
        <f>E16*F16</f>
        <v>150</v>
      </c>
      <c r="H16" s="7" t="e">
        <f t="shared" ref="H16:H21" si="1">$H$12*F16</f>
        <v>#REF!</v>
      </c>
      <c r="I16" s="7" t="e">
        <f t="shared" ref="I16:I21" si="2">E16*H16</f>
        <v>#REF!</v>
      </c>
      <c r="J16" s="23"/>
      <c r="L16" s="53"/>
      <c r="M16" s="71">
        <v>2</v>
      </c>
      <c r="N16" s="69" t="s">
        <v>70</v>
      </c>
      <c r="O16" s="31" t="s">
        <v>5</v>
      </c>
      <c r="P16" s="9"/>
      <c r="Q16" s="7"/>
      <c r="R16" s="7"/>
      <c r="S16" s="7">
        <v>1200</v>
      </c>
      <c r="T16" s="7"/>
      <c r="U16" s="90">
        <f t="shared" si="0"/>
        <v>1200</v>
      </c>
    </row>
    <row r="17" spans="1:26" ht="14.1" customHeight="1">
      <c r="A17" s="54"/>
      <c r="B17" s="46" t="s">
        <v>7</v>
      </c>
      <c r="C17" s="12" t="s">
        <v>4</v>
      </c>
      <c r="D17" s="5" t="s">
        <v>5</v>
      </c>
      <c r="E17" s="9">
        <v>1</v>
      </c>
      <c r="F17" s="7">
        <v>220</v>
      </c>
      <c r="G17" s="7">
        <f>E17*F17</f>
        <v>220</v>
      </c>
      <c r="H17" s="7" t="e">
        <f t="shared" si="1"/>
        <v>#REF!</v>
      </c>
      <c r="I17" s="7" t="e">
        <f t="shared" si="2"/>
        <v>#REF!</v>
      </c>
      <c r="J17" s="23"/>
      <c r="L17" s="54"/>
      <c r="M17" s="71">
        <v>3</v>
      </c>
      <c r="N17" s="12" t="s">
        <v>71</v>
      </c>
      <c r="O17" s="5" t="s">
        <v>10</v>
      </c>
      <c r="P17" s="9">
        <v>110</v>
      </c>
      <c r="Q17" s="7">
        <v>50</v>
      </c>
      <c r="R17" s="7">
        <f>Q17*P17</f>
        <v>5500</v>
      </c>
      <c r="S17" s="7">
        <f>R17*1.2</f>
        <v>6600</v>
      </c>
      <c r="T17" s="7"/>
      <c r="U17" s="90">
        <f t="shared" si="0"/>
        <v>6600</v>
      </c>
      <c r="W17" s="26"/>
    </row>
    <row r="18" spans="1:26" ht="14.1" customHeight="1">
      <c r="A18" s="55" t="s">
        <v>42</v>
      </c>
      <c r="B18" s="46" t="s">
        <v>8</v>
      </c>
      <c r="C18" s="14" t="s">
        <v>22</v>
      </c>
      <c r="D18" s="10" t="s">
        <v>11</v>
      </c>
      <c r="E18" s="9">
        <v>1</v>
      </c>
      <c r="F18" s="15">
        <v>75.05</v>
      </c>
      <c r="G18" s="7">
        <f>E18*F18</f>
        <v>75.05</v>
      </c>
      <c r="H18" s="7" t="e">
        <f t="shared" si="1"/>
        <v>#REF!</v>
      </c>
      <c r="I18" s="7" t="e">
        <f t="shared" si="2"/>
        <v>#REF!</v>
      </c>
      <c r="J18" s="23"/>
      <c r="L18" s="55"/>
      <c r="M18" s="71">
        <v>4</v>
      </c>
      <c r="N18" s="12" t="s">
        <v>61</v>
      </c>
      <c r="O18" s="10" t="s">
        <v>10</v>
      </c>
      <c r="P18" s="9">
        <v>15</v>
      </c>
      <c r="Q18" s="15">
        <v>25</v>
      </c>
      <c r="R18" s="7">
        <f>Q18*P18</f>
        <v>375</v>
      </c>
      <c r="S18" s="7">
        <f>R18*1.2</f>
        <v>450</v>
      </c>
      <c r="T18" s="7"/>
      <c r="U18" s="90">
        <f t="shared" si="0"/>
        <v>450</v>
      </c>
    </row>
    <row r="19" spans="1:26" ht="14.1" customHeight="1">
      <c r="A19" s="55"/>
      <c r="B19" s="46"/>
      <c r="C19" s="14"/>
      <c r="D19" s="10"/>
      <c r="E19" s="9"/>
      <c r="F19" s="15"/>
      <c r="G19" s="7"/>
      <c r="H19" s="7"/>
      <c r="I19" s="7"/>
      <c r="J19" s="23"/>
      <c r="L19" s="55"/>
      <c r="M19" s="71">
        <v>5</v>
      </c>
      <c r="N19" s="78" t="s">
        <v>72</v>
      </c>
      <c r="O19" s="10" t="s">
        <v>62</v>
      </c>
      <c r="P19" s="9">
        <v>150</v>
      </c>
      <c r="Q19" s="15">
        <v>95</v>
      </c>
      <c r="R19" s="7">
        <f>Q19*P19</f>
        <v>14250</v>
      </c>
      <c r="S19" s="7">
        <f>R19*1.2</f>
        <v>17100</v>
      </c>
      <c r="T19" s="7"/>
      <c r="U19" s="90">
        <f t="shared" si="0"/>
        <v>17100</v>
      </c>
    </row>
    <row r="20" spans="1:26" ht="14.1" customHeight="1">
      <c r="A20" s="55" t="s">
        <v>43</v>
      </c>
      <c r="B20" s="46" t="s">
        <v>9</v>
      </c>
      <c r="C20" s="14" t="s">
        <v>44</v>
      </c>
      <c r="D20" s="57" t="s">
        <v>14</v>
      </c>
      <c r="E20" s="9">
        <v>5</v>
      </c>
      <c r="F20" s="15">
        <v>220.22</v>
      </c>
      <c r="G20" s="7">
        <f>E20*F20</f>
        <v>1101.0999999999999</v>
      </c>
      <c r="H20" s="7" t="e">
        <f t="shared" si="1"/>
        <v>#REF!</v>
      </c>
      <c r="I20" s="7" t="e">
        <f t="shared" si="2"/>
        <v>#REF!</v>
      </c>
      <c r="J20" s="24"/>
      <c r="L20" s="55"/>
      <c r="M20" s="71">
        <v>6</v>
      </c>
      <c r="N20" s="77" t="s">
        <v>64</v>
      </c>
      <c r="O20" s="57" t="s">
        <v>14</v>
      </c>
      <c r="P20" s="9">
        <v>4370</v>
      </c>
      <c r="Q20" s="15">
        <v>25</v>
      </c>
      <c r="R20" s="7">
        <f>Q20*P20</f>
        <v>109250</v>
      </c>
      <c r="S20" s="7">
        <f>R20*1.2</f>
        <v>131100</v>
      </c>
      <c r="T20" s="7"/>
      <c r="U20" s="90">
        <f t="shared" si="0"/>
        <v>131100</v>
      </c>
    </row>
    <row r="21" spans="1:26" ht="14.1" customHeight="1">
      <c r="A21" s="54">
        <v>79473</v>
      </c>
      <c r="B21" s="46" t="s">
        <v>26</v>
      </c>
      <c r="C21" s="14" t="s">
        <v>45</v>
      </c>
      <c r="D21" s="57" t="s">
        <v>18</v>
      </c>
      <c r="E21" s="7">
        <v>50</v>
      </c>
      <c r="F21" s="15">
        <v>4.17</v>
      </c>
      <c r="G21" s="7">
        <f>E21*F21</f>
        <v>208.5</v>
      </c>
      <c r="H21" s="7" t="e">
        <f t="shared" si="1"/>
        <v>#REF!</v>
      </c>
      <c r="I21" s="7" t="e">
        <f t="shared" si="2"/>
        <v>#REF!</v>
      </c>
      <c r="J21" s="24"/>
      <c r="L21" s="54"/>
      <c r="M21" s="71">
        <v>7</v>
      </c>
      <c r="N21" s="14" t="s">
        <v>74</v>
      </c>
      <c r="O21" s="57" t="s">
        <v>5</v>
      </c>
      <c r="P21" s="7"/>
      <c r="Q21" s="15"/>
      <c r="R21" s="7"/>
      <c r="S21" s="7">
        <v>1200</v>
      </c>
      <c r="T21" s="7"/>
      <c r="U21" s="90">
        <f t="shared" si="0"/>
        <v>1200</v>
      </c>
    </row>
    <row r="22" spans="1:26" ht="14.1" customHeight="1">
      <c r="A22" s="55"/>
      <c r="B22" s="46"/>
      <c r="C22" s="14"/>
      <c r="D22" s="80"/>
      <c r="E22" s="32"/>
      <c r="F22" s="15"/>
      <c r="G22" s="7"/>
      <c r="H22" s="7"/>
      <c r="I22" s="7"/>
      <c r="J22" s="24"/>
      <c r="L22" s="55"/>
      <c r="M22" s="71"/>
      <c r="N22" s="76" t="s">
        <v>73</v>
      </c>
      <c r="U22" s="79"/>
    </row>
    <row r="23" spans="1:26" ht="14.1" customHeight="1">
      <c r="A23" s="55"/>
      <c r="B23" s="46"/>
      <c r="C23" s="14"/>
      <c r="D23" s="80"/>
      <c r="E23" s="32"/>
      <c r="F23" s="15"/>
      <c r="G23" s="7"/>
      <c r="H23" s="7"/>
      <c r="I23" s="7"/>
      <c r="J23" s="24"/>
      <c r="L23" s="55"/>
      <c r="M23" s="71">
        <v>8</v>
      </c>
      <c r="N23" s="76" t="s">
        <v>69</v>
      </c>
      <c r="O23" s="87" t="s">
        <v>10</v>
      </c>
      <c r="P23" s="32">
        <v>580</v>
      </c>
      <c r="Q23" s="15">
        <v>36</v>
      </c>
      <c r="R23" s="7">
        <f>Q23*P23</f>
        <v>20880</v>
      </c>
      <c r="S23" s="7">
        <f>R23*1.2</f>
        <v>25056</v>
      </c>
      <c r="T23" s="7"/>
      <c r="U23" s="90">
        <f>S23</f>
        <v>25056</v>
      </c>
    </row>
    <row r="24" spans="1:26" ht="14.1" customHeight="1">
      <c r="A24" s="55"/>
      <c r="B24" s="46"/>
      <c r="C24" s="14"/>
      <c r="D24" s="80"/>
      <c r="E24" s="32"/>
      <c r="F24" s="15"/>
      <c r="G24" s="7"/>
      <c r="H24" s="7"/>
      <c r="I24" s="7"/>
      <c r="J24" s="24"/>
      <c r="L24" s="55"/>
      <c r="M24" s="71">
        <v>9</v>
      </c>
      <c r="N24" s="76" t="s">
        <v>60</v>
      </c>
      <c r="O24" s="87" t="s">
        <v>10</v>
      </c>
      <c r="P24" s="32">
        <v>1160</v>
      </c>
      <c r="Q24" s="15">
        <v>50</v>
      </c>
      <c r="R24" s="7">
        <f>Q24*P24</f>
        <v>58000</v>
      </c>
      <c r="S24" s="7">
        <f>R24*1.2</f>
        <v>69600</v>
      </c>
      <c r="T24" s="7"/>
      <c r="U24" s="90">
        <f>S24</f>
        <v>69600</v>
      </c>
    </row>
    <row r="25" spans="1:26" ht="14.1" customHeight="1">
      <c r="A25" s="55" t="s">
        <v>46</v>
      </c>
      <c r="B25" s="46" t="s">
        <v>12</v>
      </c>
      <c r="C25" s="14" t="s">
        <v>47</v>
      </c>
      <c r="D25" s="10" t="s">
        <v>10</v>
      </c>
      <c r="E25" s="41">
        <v>350</v>
      </c>
      <c r="F25" s="15">
        <v>44.83</v>
      </c>
      <c r="G25" s="15">
        <f>E25*F25</f>
        <v>15690.5</v>
      </c>
      <c r="H25" s="7" t="e">
        <f>$H$12*F25</f>
        <v>#REF!</v>
      </c>
      <c r="I25" s="7" t="e">
        <f>E25*H25</f>
        <v>#REF!</v>
      </c>
      <c r="J25" s="24"/>
      <c r="L25" s="55"/>
      <c r="M25" s="71">
        <v>10</v>
      </c>
      <c r="N25" s="14" t="s">
        <v>66</v>
      </c>
      <c r="O25" s="87" t="s">
        <v>5</v>
      </c>
      <c r="P25" s="32"/>
      <c r="Q25" s="15"/>
      <c r="R25" s="7"/>
      <c r="S25" s="7">
        <v>3694</v>
      </c>
      <c r="T25" s="7"/>
      <c r="U25" s="90">
        <f>S25</f>
        <v>3694</v>
      </c>
    </row>
    <row r="26" spans="1:26" ht="14.1" customHeight="1">
      <c r="A26" s="54"/>
      <c r="B26" s="42"/>
      <c r="C26" s="11" t="s">
        <v>51</v>
      </c>
      <c r="D26" s="30"/>
      <c r="E26" s="17"/>
      <c r="F26" s="36"/>
      <c r="G26" s="36" t="e">
        <f>#REF!+#REF!+#REF!+#REF!+#REF!+#REF!+#REF!+#REF!+#REF!+#REF!+#REF!+#REF!+#REF!+#REF!</f>
        <v>#REF!</v>
      </c>
      <c r="H26" s="36"/>
      <c r="I26" s="36"/>
      <c r="J26" s="25"/>
      <c r="L26" s="54"/>
      <c r="M26" s="85"/>
      <c r="N26" s="106" t="s">
        <v>51</v>
      </c>
      <c r="O26" s="107"/>
      <c r="P26" s="107"/>
      <c r="Q26" s="108"/>
      <c r="R26" s="36">
        <f>SUM(R15:R20)</f>
        <v>129375</v>
      </c>
      <c r="S26" s="36">
        <f>SUM(S15:S25)</f>
        <v>258400</v>
      </c>
      <c r="T26" s="36"/>
      <c r="U26" s="73"/>
    </row>
    <row r="27" spans="1:26" ht="18.75" customHeight="1" thickBot="1">
      <c r="A27" s="56"/>
      <c r="B27" s="47"/>
      <c r="C27" s="37" t="s">
        <v>32</v>
      </c>
      <c r="D27" s="38"/>
      <c r="E27" s="39"/>
      <c r="F27" s="39"/>
      <c r="G27" s="39"/>
      <c r="H27" s="39"/>
      <c r="I27" s="39"/>
      <c r="J27" s="40">
        <f>SUM(J15:J25)</f>
        <v>0</v>
      </c>
      <c r="L27" s="56"/>
      <c r="M27" s="86"/>
      <c r="N27" s="91" t="s">
        <v>32</v>
      </c>
      <c r="O27" s="92"/>
      <c r="P27" s="92"/>
      <c r="Q27" s="92"/>
      <c r="R27" s="92"/>
      <c r="S27" s="92"/>
      <c r="T27" s="93"/>
      <c r="U27" s="74">
        <f>SUM(U15:U25)</f>
        <v>258400</v>
      </c>
      <c r="W27" s="26"/>
      <c r="X27" s="26"/>
      <c r="Z27" s="26"/>
    </row>
    <row r="28" spans="1:26" ht="14.1" customHeight="1">
      <c r="B28" s="6" t="s">
        <v>21</v>
      </c>
      <c r="C28" s="164" t="s">
        <v>53</v>
      </c>
      <c r="D28" s="165"/>
      <c r="E28" s="165"/>
      <c r="F28" s="165"/>
      <c r="G28" s="165"/>
      <c r="H28" s="165"/>
      <c r="I28" s="165"/>
      <c r="J28" s="165"/>
      <c r="M28" s="83"/>
      <c r="N28" s="98"/>
      <c r="O28" s="99"/>
      <c r="P28" s="99"/>
      <c r="Q28" s="99"/>
      <c r="R28" s="99"/>
      <c r="S28" s="99"/>
      <c r="T28" s="99"/>
      <c r="U28" s="99"/>
    </row>
    <row r="29" spans="1:26" ht="14.1" customHeight="1">
      <c r="N29" s="69" t="s">
        <v>65</v>
      </c>
      <c r="P29" s="21"/>
      <c r="Q29" s="21"/>
      <c r="R29" s="21"/>
      <c r="S29" s="21"/>
      <c r="T29" s="21"/>
      <c r="U29" s="75"/>
      <c r="X29" s="26"/>
    </row>
    <row r="30" spans="1:26" ht="14.1" customHeight="1">
      <c r="N30" s="69" t="s">
        <v>63</v>
      </c>
      <c r="P30" s="21"/>
      <c r="S30" s="21"/>
      <c r="T30" s="21"/>
      <c r="U30" s="75"/>
    </row>
    <row r="31" spans="1:26" ht="14.1" customHeight="1">
      <c r="I31" s="100" t="s">
        <v>33</v>
      </c>
      <c r="J31" s="100"/>
      <c r="P31" s="21"/>
      <c r="Q31" s="21"/>
      <c r="R31" s="21"/>
      <c r="S31" s="21"/>
      <c r="T31" s="100" t="s">
        <v>56</v>
      </c>
      <c r="U31" s="100"/>
    </row>
    <row r="32" spans="1:26" ht="14.1" customHeight="1">
      <c r="I32" s="123" t="s">
        <v>34</v>
      </c>
      <c r="J32" s="123"/>
      <c r="P32" s="21"/>
      <c r="Q32" s="58"/>
      <c r="R32" s="60"/>
      <c r="S32" s="21"/>
      <c r="T32" s="123" t="s">
        <v>57</v>
      </c>
      <c r="U32" s="123"/>
    </row>
    <row r="33" spans="7:24" ht="14.1" customHeight="1">
      <c r="P33" s="21"/>
      <c r="Q33" s="21"/>
      <c r="R33" s="21"/>
      <c r="S33" s="21"/>
      <c r="X33" s="21"/>
    </row>
    <row r="34" spans="7:24">
      <c r="G34" s="58" t="s">
        <v>52</v>
      </c>
      <c r="J34" s="26" t="e">
        <f>J27/#REF!</f>
        <v>#REF!</v>
      </c>
      <c r="P34" s="21"/>
      <c r="Q34" s="21"/>
      <c r="S34" s="21"/>
    </row>
    <row r="35" spans="7:24">
      <c r="S35" s="26"/>
      <c r="U35" s="75"/>
    </row>
  </sheetData>
  <mergeCells count="56">
    <mergeCell ref="I32:J32"/>
    <mergeCell ref="C3:H3"/>
    <mergeCell ref="C4:H4"/>
    <mergeCell ref="C5:H5"/>
    <mergeCell ref="I3:J4"/>
    <mergeCell ref="B7:J7"/>
    <mergeCell ref="B8:C8"/>
    <mergeCell ref="C28:J28"/>
    <mergeCell ref="I13:I14"/>
    <mergeCell ref="A11:J11"/>
    <mergeCell ref="C1:H1"/>
    <mergeCell ref="C2:H2"/>
    <mergeCell ref="H8:I8"/>
    <mergeCell ref="I31:J31"/>
    <mergeCell ref="I1:J1"/>
    <mergeCell ref="I5:J5"/>
    <mergeCell ref="I2:J2"/>
    <mergeCell ref="H9:I9"/>
    <mergeCell ref="H10:I10"/>
    <mergeCell ref="H13:H14"/>
    <mergeCell ref="F13:F14"/>
    <mergeCell ref="T3:U4"/>
    <mergeCell ref="N4:S4"/>
    <mergeCell ref="G13:G14"/>
    <mergeCell ref="J13:J14"/>
    <mergeCell ref="T5:U5"/>
    <mergeCell ref="M7:U7"/>
    <mergeCell ref="M8:N8"/>
    <mergeCell ref="N5:S5"/>
    <mergeCell ref="A13:A14"/>
    <mergeCell ref="B13:B14"/>
    <mergeCell ref="C13:C14"/>
    <mergeCell ref="D13:D14"/>
    <mergeCell ref="E13:E14"/>
    <mergeCell ref="S8:T9"/>
    <mergeCell ref="T32:U32"/>
    <mergeCell ref="S10:T10"/>
    <mergeCell ref="L11:U11"/>
    <mergeCell ref="L13:L14"/>
    <mergeCell ref="M13:M14"/>
    <mergeCell ref="N1:S1"/>
    <mergeCell ref="T1:U1"/>
    <mergeCell ref="N2:S2"/>
    <mergeCell ref="T2:U2"/>
    <mergeCell ref="N3:S3"/>
    <mergeCell ref="N27:T27"/>
    <mergeCell ref="S13:S14"/>
    <mergeCell ref="U13:U14"/>
    <mergeCell ref="N28:U28"/>
    <mergeCell ref="T31:U31"/>
    <mergeCell ref="N13:N14"/>
    <mergeCell ref="O13:O14"/>
    <mergeCell ref="P13:P14"/>
    <mergeCell ref="Q13:Q14"/>
    <mergeCell ref="R13:R14"/>
    <mergeCell ref="N26:Q26"/>
  </mergeCells>
  <phoneticPr fontId="11" type="noConversion"/>
  <pageMargins left="0.47244094488188981" right="0.15748031496062992" top="0.59055118110236227" bottom="0.82677165354330717" header="0.35433070866141736" footer="0.51181102362204722"/>
  <pageSetup paperSize="9" scale="82" fitToHeight="0" orientation="landscape" horizontalDpi="300" verticalDpi="300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Orçamentária</vt:lpstr>
      <vt:lpstr>'Planilha Orçamentária'!Area_de_impressao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eduardo</cp:lastModifiedBy>
  <cp:lastPrinted>2013-07-10T19:17:27Z</cp:lastPrinted>
  <dcterms:created xsi:type="dcterms:W3CDTF">2009-01-30T20:18:57Z</dcterms:created>
  <dcterms:modified xsi:type="dcterms:W3CDTF">2013-08-27T18:34:13Z</dcterms:modified>
</cp:coreProperties>
</file>