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730" windowHeight="9780"/>
  </bookViews>
  <sheets>
    <sheet name="PLAN.ORÇ_REVISADO" sheetId="3" r:id="rId1"/>
  </sheets>
  <calcPr calcId="125725" fullPrecision="0"/>
</workbook>
</file>

<file path=xl/calcChain.xml><?xml version="1.0" encoding="utf-8"?>
<calcChain xmlns="http://schemas.openxmlformats.org/spreadsheetml/2006/main">
  <c r="H131" i="3"/>
  <c r="G131"/>
  <c r="H81"/>
  <c r="H119"/>
  <c r="G29"/>
  <c r="G28"/>
  <c r="H28"/>
  <c r="I28" s="1"/>
  <c r="G27"/>
  <c r="H27" s="1"/>
  <c r="I27" s="1"/>
  <c r="G26"/>
  <c r="I26" s="1"/>
  <c r="H26"/>
  <c r="G25"/>
  <c r="J34"/>
  <c r="G16"/>
  <c r="G17"/>
  <c r="I17" s="1"/>
  <c r="H17"/>
  <c r="G18"/>
  <c r="H18" s="1"/>
  <c r="I18" s="1"/>
  <c r="G19"/>
  <c r="H19"/>
  <c r="I19" s="1"/>
  <c r="G20"/>
  <c r="G21"/>
  <c r="I21" s="1"/>
  <c r="H21"/>
  <c r="G22"/>
  <c r="H22" s="1"/>
  <c r="I22" s="1"/>
  <c r="G24"/>
  <c r="H24"/>
  <c r="I24" s="1"/>
  <c r="G122"/>
  <c r="G124" s="1"/>
  <c r="H46"/>
  <c r="G123"/>
  <c r="H123"/>
  <c r="I123" s="1"/>
  <c r="G62"/>
  <c r="H62"/>
  <c r="I62" s="1"/>
  <c r="G61"/>
  <c r="G57"/>
  <c r="H57"/>
  <c r="G49"/>
  <c r="G69"/>
  <c r="H69" s="1"/>
  <c r="I69" s="1"/>
  <c r="G38"/>
  <c r="H38"/>
  <c r="E50"/>
  <c r="G50"/>
  <c r="E58"/>
  <c r="E59"/>
  <c r="G59" s="1"/>
  <c r="G118"/>
  <c r="G117"/>
  <c r="G116"/>
  <c r="G115"/>
  <c r="G119" s="1"/>
  <c r="G114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0"/>
  <c r="G81" s="1"/>
  <c r="G78"/>
  <c r="G73"/>
  <c r="I73" s="1"/>
  <c r="G67"/>
  <c r="H67" s="1"/>
  <c r="G63"/>
  <c r="I63" s="1"/>
  <c r="G68"/>
  <c r="G45"/>
  <c r="G44"/>
  <c r="G43"/>
  <c r="G39"/>
  <c r="G40" s="1"/>
  <c r="H12"/>
  <c r="I87"/>
  <c r="I86"/>
  <c r="G54"/>
  <c r="G46"/>
  <c r="G70"/>
  <c r="G58"/>
  <c r="G111"/>
  <c r="I57"/>
  <c r="H49"/>
  <c r="I38"/>
  <c r="I49"/>
  <c r="I59" l="1"/>
  <c r="H59"/>
  <c r="G64"/>
  <c r="I16"/>
  <c r="I61"/>
  <c r="I20"/>
  <c r="H70"/>
  <c r="I67"/>
  <c r="H39"/>
  <c r="H50"/>
  <c r="I50" s="1"/>
  <c r="H61"/>
  <c r="H20"/>
  <c r="H16"/>
  <c r="H25"/>
  <c r="I25" s="1"/>
  <c r="H29"/>
  <c r="I29" s="1"/>
  <c r="G30"/>
  <c r="E60"/>
  <c r="G60" s="1"/>
  <c r="H122"/>
  <c r="H124" s="1"/>
  <c r="H30" l="1"/>
  <c r="G134"/>
  <c r="H60"/>
  <c r="I60" s="1"/>
  <c r="I39"/>
  <c r="H40"/>
  <c r="I122"/>
  <c r="H54"/>
  <c r="H64" l="1"/>
</calcChain>
</file>

<file path=xl/sharedStrings.xml><?xml version="1.0" encoding="utf-8"?>
<sst xmlns="http://schemas.openxmlformats.org/spreadsheetml/2006/main" count="325" uniqueCount="232">
  <si>
    <t>Universidade Estadual do Norte do Paraná - UENP</t>
  </si>
  <si>
    <t>ITEM</t>
  </si>
  <si>
    <t>ud</t>
  </si>
  <si>
    <r>
      <t>m</t>
    </r>
    <r>
      <rPr>
        <vertAlign val="superscript"/>
        <sz val="10"/>
        <rFont val="Arial"/>
        <family val="2"/>
      </rPr>
      <t>2</t>
    </r>
  </si>
  <si>
    <t>Sub total</t>
  </si>
  <si>
    <t>1.1</t>
  </si>
  <si>
    <t>1.2</t>
  </si>
  <si>
    <t>1.3</t>
  </si>
  <si>
    <t>1.4</t>
  </si>
  <si>
    <t>1.5</t>
  </si>
  <si>
    <t>1.6</t>
  </si>
  <si>
    <t>m</t>
  </si>
  <si>
    <t>kg</t>
  </si>
  <si>
    <t>SUPERESTRUTURA</t>
  </si>
  <si>
    <t>PISOS</t>
  </si>
  <si>
    <t>Portas</t>
  </si>
  <si>
    <t>PINTURA</t>
  </si>
  <si>
    <t>Lanç. manual conc. estr.infraestr. c/ vibração</t>
  </si>
  <si>
    <t>3.1</t>
  </si>
  <si>
    <t>IMPERMEABILIZAÇÕES</t>
  </si>
  <si>
    <t>4.1</t>
  </si>
  <si>
    <t>Lanç. manual conc. estr.superestr. c/ vibração</t>
  </si>
  <si>
    <t>5.1</t>
  </si>
  <si>
    <t>6.1</t>
  </si>
  <si>
    <t>7.1</t>
  </si>
  <si>
    <t>8.1</t>
  </si>
  <si>
    <t>8.2</t>
  </si>
  <si>
    <t>9.1</t>
  </si>
  <si>
    <t>Janelas</t>
  </si>
  <si>
    <t>10.1</t>
  </si>
  <si>
    <t xml:space="preserve">COBERTURA </t>
  </si>
  <si>
    <t>Elétrica</t>
  </si>
  <si>
    <t>DIVERSOS</t>
  </si>
  <si>
    <t>ORÇAMENTO</t>
  </si>
  <si>
    <t>m²</t>
  </si>
  <si>
    <t xml:space="preserve">                                      Decreto Estadual n.º3909, Publicado no Diario Oficial do Estado do</t>
  </si>
  <si>
    <t xml:space="preserve">                                     Paraná em 01/12/08                          -                   CNPJ 08.885.100/0001-54</t>
  </si>
  <si>
    <t>m³</t>
  </si>
  <si>
    <t>6.3</t>
  </si>
  <si>
    <t>11.1</t>
  </si>
  <si>
    <t xml:space="preserve">Aço CA-50 </t>
  </si>
  <si>
    <t>Aço CA-60</t>
  </si>
  <si>
    <t xml:space="preserve">PLANILHA ORÇAMENTÁRIA </t>
  </si>
  <si>
    <t>PAREDES EM ALVENARIA</t>
  </si>
  <si>
    <t>DESCRIÇÃO DOS SERVIÇOS</t>
  </si>
  <si>
    <t>1.7</t>
  </si>
  <si>
    <t>5.2</t>
  </si>
  <si>
    <t>Regulariz. piso c/arg cim/areia, traço 1:4, e=3cm</t>
  </si>
  <si>
    <t>6.2</t>
  </si>
  <si>
    <t>Leis Sociais=</t>
  </si>
  <si>
    <t>BDI=</t>
  </si>
  <si>
    <t>CODIGO</t>
  </si>
  <si>
    <t>UNID</t>
  </si>
  <si>
    <t>QUANT.</t>
  </si>
  <si>
    <t>CUSTO UNIT.(R$)</t>
  </si>
  <si>
    <t>PR.UNIT. c/BDI (R$)</t>
  </si>
  <si>
    <t>1.8</t>
  </si>
  <si>
    <t>Escavação manual rasa qquer terreno, exceto rocha</t>
  </si>
  <si>
    <t>74115/1</t>
  </si>
  <si>
    <t>Forma plana p/ viga bald.  - reap 2x</t>
  </si>
  <si>
    <t>74254/2</t>
  </si>
  <si>
    <t>73942/2</t>
  </si>
  <si>
    <t>Lastro de concreto</t>
  </si>
  <si>
    <t>74157/4</t>
  </si>
  <si>
    <t>73972/1</t>
  </si>
  <si>
    <t>74157/2</t>
  </si>
  <si>
    <t>74106/1</t>
  </si>
  <si>
    <t>Aterro apiloado, camadas 20cm</t>
  </si>
  <si>
    <t>73904/1</t>
  </si>
  <si>
    <t>73907/3</t>
  </si>
  <si>
    <t>73977/1</t>
  </si>
  <si>
    <t>73985/1</t>
  </si>
  <si>
    <t>Emboço paulista, traço 1:2:8, e=20mm</t>
  </si>
  <si>
    <t>10.2</t>
  </si>
  <si>
    <t>73892/2</t>
  </si>
  <si>
    <t>5.3</t>
  </si>
  <si>
    <t>Eletroduto PVC flexível,Ø25mm(3/4")</t>
  </si>
  <si>
    <t>PR. TOTAL UNIT.(R$)</t>
  </si>
  <si>
    <t>PR. TOTAL c/BDI (R$)</t>
  </si>
  <si>
    <t>TOTAL ITEM   c/BDI</t>
  </si>
  <si>
    <t>12.1</t>
  </si>
  <si>
    <t>73953/6</t>
  </si>
  <si>
    <t xml:space="preserve">                          Assessoria de Engenharia </t>
  </si>
  <si>
    <t xml:space="preserve">COORDENADOR: </t>
  </si>
  <si>
    <t xml:space="preserve">INSTALAÇÃO ELÉTRICA </t>
  </si>
  <si>
    <t>Tomada  retangular RJ45 - logica,-parede- completa</t>
  </si>
  <si>
    <t>Extintor de Incêndio, PQS (ABC) de 4Kg</t>
  </si>
  <si>
    <t xml:space="preserve"> TUBULAÇÃO -  LÓGICA e TELEFONE</t>
  </si>
  <si>
    <t>Obra: Constr. Núcleo de Acessibilidade</t>
  </si>
  <si>
    <t>Local: UENP-CCS-Campus Jacarezinho</t>
  </si>
  <si>
    <t>m3</t>
  </si>
  <si>
    <t xml:space="preserve">                             Campus Jacarezinho                -        Jacarezinho/PR</t>
  </si>
  <si>
    <t>73998/4</t>
  </si>
  <si>
    <t>Vergas e contravergas em concreto armado</t>
  </si>
  <si>
    <t>m2</t>
  </si>
  <si>
    <t>Cobertura com telha metálica e=0,5mm</t>
  </si>
  <si>
    <t>73928/1</t>
  </si>
  <si>
    <t>73838/1</t>
  </si>
  <si>
    <t>Porta de correr 1,21x2,10 em vidro temperado incolor, espessura 10mm</t>
  </si>
  <si>
    <t>Eletroduto PVC flexivel,Ø15mm(1/2")</t>
  </si>
  <si>
    <t>Caixa PVC octogonal 3"</t>
  </si>
  <si>
    <t>s/ref.SINAPI</t>
  </si>
  <si>
    <t>Cabo unipolar isolante term 0,6/1Kv 1,5mm2</t>
  </si>
  <si>
    <t>Cabo unipolar isolante term 0,6/1Kv 2,5mm2</t>
  </si>
  <si>
    <t>Caixa de passagem sobr. PVC 1,20x1,20,75m</t>
  </si>
  <si>
    <t>Tomada uni. Red. 2P+T 10A</t>
  </si>
  <si>
    <t>Interruptor 1 tecla simples</t>
  </si>
  <si>
    <t>73861/7</t>
  </si>
  <si>
    <t>Condulete encaixe tipo E alumínio fundido 1/2" ret.</t>
  </si>
  <si>
    <t>74131/1</t>
  </si>
  <si>
    <t>Disjuntor unipolar termomagnético 10A</t>
  </si>
  <si>
    <t>Disjuntor unipolar termomagnético 13A</t>
  </si>
  <si>
    <t>Luminária de sobrepor tipo calha completa</t>
  </si>
  <si>
    <t>Limpeza final da obra</t>
  </si>
  <si>
    <t>Janela correr,1,59x1,20em vidro temperado,e 8mm</t>
  </si>
  <si>
    <t>ÁREA CONSTRUIDA (m²) =</t>
  </si>
  <si>
    <t>Concreto armado para estacas</t>
  </si>
  <si>
    <t>74007/002</t>
  </si>
  <si>
    <t>74004/4</t>
  </si>
  <si>
    <t xml:space="preserve">Concreto para graute </t>
  </si>
  <si>
    <t>Concreto armado para vigas, e cintas, fck = 25Mpa</t>
  </si>
  <si>
    <t>Concreto armado  vigas baldrame fck 20 Mpa</t>
  </si>
  <si>
    <t>73972/2</t>
  </si>
  <si>
    <t>74066/1</t>
  </si>
  <si>
    <t>Imperm.baldrame - elastômero</t>
  </si>
  <si>
    <t>Imperm.baldrame com pintura de tinta betuminosa-2demãos</t>
  </si>
  <si>
    <t>Cer. Porcelanato- PEI 5, antiderrap. 1ª 40x40cm, fixada arg.colante+rej.(sem ref. SINAPI)</t>
  </si>
  <si>
    <t>Rodapé cer. PEI 5 40x40cm, h=7cm, arg.colan+rej (idem piso)</t>
  </si>
  <si>
    <t>Pingadeira em granito e=2,5cm (sem ref. SINAPI)</t>
  </si>
  <si>
    <t>Soleira  em granito e=2,5cm</t>
  </si>
  <si>
    <t>Chapisco  pared int, arg cim/areia, traço1:3, e=5mm</t>
  </si>
  <si>
    <t>73741/</t>
  </si>
  <si>
    <t xml:space="preserve">REVESTIMENTO DE PAREDES INTERNAS </t>
  </si>
  <si>
    <t>Emboço massa única, traço 1:4, e=20mm</t>
  </si>
  <si>
    <t>Forro PVC</t>
  </si>
  <si>
    <t>Fôrro PVC, branco, réguas 10cm</t>
  </si>
  <si>
    <t>ESQUADRIAS - PORTA  E JANELAS</t>
  </si>
  <si>
    <t>Alv. De bloco de concreto estrutural 14x19x39 espessura 14cm assentados arg. Mista, traço 1:0,25:4</t>
  </si>
  <si>
    <t>Contrapiso em concreto estrutural, e=5cm</t>
  </si>
  <si>
    <t>73833/1</t>
  </si>
  <si>
    <t>Estrutura metálica em tesouras e terças metálicas</t>
  </si>
  <si>
    <t>Calçada em concreto e=7cm traço 1:3:5 fck  12 Mpa</t>
  </si>
  <si>
    <t>11.2</t>
  </si>
  <si>
    <t>Caixa PVC sistema X 75x65x35 (sem ref. SINAPI)</t>
  </si>
  <si>
    <t>Luva PVC encaixe 1/2' (sem ref. SINAPI)</t>
  </si>
  <si>
    <t>2.10</t>
  </si>
  <si>
    <t>4.2</t>
  </si>
  <si>
    <t>Luva PVC encaixe 3/4" (sem ref. SINAPI)</t>
  </si>
  <si>
    <t>Arruela de pressão galvanizada (sem ref. SINAPI)</t>
  </si>
  <si>
    <t>Bucha de nylon S4 (sem ref. SINAPI)</t>
  </si>
  <si>
    <t>Bucha de nylon S6 (sem ref. SINAPI)</t>
  </si>
  <si>
    <t>Paraf fenda galv. Cab. panela 2,9mmx25mm (sem ref.SINAPI)</t>
  </si>
  <si>
    <t>Paraf fenda galv. Cab. panela  (sem ref. SINAPI)</t>
  </si>
  <si>
    <t>Paraf fenda galv. Cab. Panela 4,8x45mm (sem ref. SINAPI)</t>
  </si>
  <si>
    <t>Tampa para condulete 1/2" ret. (sem ref. SINAPI)</t>
  </si>
  <si>
    <t>Braçadeira galv. Tipo cunha 1/2" (SEM REF. SINAPI)</t>
  </si>
  <si>
    <t>Braçadeira galv. Tipo cunha 3/4" (sem ref. SINAPI)</t>
  </si>
  <si>
    <t>Lâmp fluorescente tubular 38mm -110W (sem ref. SINAPI)</t>
  </si>
  <si>
    <t>Quadro dist. Chapa sobrepor s/barr. (sem ref. SINAPI)</t>
  </si>
  <si>
    <t>Eletrod PVC rígido roscável, c/conexões, 1" (sem ref. SINAPI)</t>
  </si>
  <si>
    <t>Tomada  ret. RJ11 -telefone,-parede- completa (sem ref.SINAPI)</t>
  </si>
  <si>
    <t>Eletroduto PVC flexível, 1" (sem ref. SINAPI)</t>
  </si>
  <si>
    <t>Eletroduto PVC rígido roscável, com conexões, Ø25mm (3/4") (sem ref. SINAPI)</t>
  </si>
  <si>
    <t>73775/1</t>
  </si>
  <si>
    <t>Arqtª Maria de Lourdes Almeida Marcone</t>
  </si>
  <si>
    <t>CAU A15478-4</t>
  </si>
  <si>
    <t>Isolamento térmico lã de vidro e= 2,5cm</t>
  </si>
  <si>
    <t>Data: 06/03/2013</t>
  </si>
  <si>
    <t>FUNDAÇÕES, INFRAESTRUTURA E SUPERESTRUTURA</t>
  </si>
  <si>
    <t>Canaleta bloco concreto</t>
  </si>
  <si>
    <t>739721/1</t>
  </si>
  <si>
    <t>Concreto armado para cintas e vigas, fck 25 Mpa</t>
  </si>
  <si>
    <r>
      <t xml:space="preserve">PROJETO : </t>
    </r>
    <r>
      <rPr>
        <b/>
        <sz val="10"/>
        <rFont val="Arial"/>
        <family val="2"/>
      </rPr>
      <t>CONSTRUÇÃO SALA MULTIDISCIPLINAR</t>
    </r>
  </si>
  <si>
    <t>1.9</t>
  </si>
  <si>
    <t>1.10</t>
  </si>
  <si>
    <t>1.11</t>
  </si>
  <si>
    <t>1.12</t>
  </si>
  <si>
    <t>1.13</t>
  </si>
  <si>
    <t>1.14</t>
  </si>
  <si>
    <t>2.1</t>
  </si>
  <si>
    <t>2.2</t>
  </si>
  <si>
    <t>3.2</t>
  </si>
  <si>
    <t>3.3</t>
  </si>
  <si>
    <t>4.3</t>
  </si>
  <si>
    <t>5.4</t>
  </si>
  <si>
    <t>5.5</t>
  </si>
  <si>
    <t>5.6</t>
  </si>
  <si>
    <t>5.7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</si>
  <si>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</si>
  <si>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</si>
  <si>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</si>
  <si>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</si>
  <si>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</si>
  <si>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</si>
  <si>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</si>
  <si>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</si>
  <si>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</si>
  <si>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</si>
  <si>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</si>
  <si>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</si>
  <si>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</si>
  <si>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</si>
  <si>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</si>
  <si>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</si>
  <si>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</si>
  <si>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</si>
  <si>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</si>
  <si>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</si>
  <si>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</si>
  <si>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</si>
  <si>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</si>
  <si>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</si>
  <si>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</si>
  <si>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10.3</t>
  </si>
  <si>
    <t>10.4</t>
  </si>
  <si>
    <t>10.5</t>
  </si>
  <si>
    <t>12.2</t>
  </si>
  <si>
    <t>4.4</t>
  </si>
  <si>
    <t>Calha chapa galvanizada #24,desenvolvimento 33</t>
  </si>
  <si>
    <t>36.36</t>
  </si>
  <si>
    <t>4.5</t>
  </si>
  <si>
    <t>Rufo chapa galvanizada #24, desenvolvimento 33</t>
  </si>
  <si>
    <t>Selador acrílico acrílico, 2 demão na cor da textura - externo</t>
  </si>
  <si>
    <t>Pintura interna com tinta texturizada - 2 demãos</t>
  </si>
  <si>
    <t>TOTAL DA OBRA</t>
  </si>
  <si>
    <t xml:space="preserve"> BDI (30%)</t>
  </si>
  <si>
    <t>73775/2</t>
  </si>
  <si>
    <t>Extintor de água pressurizada 10 litros</t>
  </si>
  <si>
    <t>12.3</t>
  </si>
  <si>
    <t>Extintor Co2 - 4 Kg</t>
  </si>
  <si>
    <t>12.4</t>
  </si>
  <si>
    <t>Noventa e oito mil duzentos e treze reais e vinte e oito centavos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</si>
</sst>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&quot;R$&quot;\ #,##0.00"/>
    <numFmt numFmtId="165" formatCode="#,##0.0000"/>
    <numFmt numFmtId="166" formatCode="0.0000%"/>
  </numFmts>
  <fonts count="17">
    <font>
      <sz val="10"/>
      <name val="Arial"/>
    </font>
    <font>
      <sz val="10"/>
      <name val="Arial"/>
    </font>
    <font>
      <b/>
      <u/>
      <sz val="16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.5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i/>
      <sz val="1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0" fontId="4" fillId="0" borderId="0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4" fontId="11" fillId="0" borderId="3" xfId="0" applyNumberFormat="1" applyFont="1" applyBorder="1"/>
    <xf numFmtId="0" fontId="11" fillId="0" borderId="3" xfId="0" applyFont="1" applyBorder="1" applyAlignment="1">
      <alignment horizontal="center"/>
    </xf>
    <xf numFmtId="0" fontId="0" fillId="0" borderId="3" xfId="0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4" fontId="11" fillId="0" borderId="3" xfId="0" applyNumberFormat="1" applyFont="1" applyBorder="1" applyAlignment="1">
      <alignment horizontal="right"/>
    </xf>
    <xf numFmtId="0" fontId="4" fillId="0" borderId="3" xfId="0" applyFont="1" applyBorder="1" applyAlignment="1">
      <alignment vertical="top" wrapText="1"/>
    </xf>
    <xf numFmtId="4" fontId="10" fillId="0" borderId="0" xfId="0" applyNumberFormat="1" applyFont="1" applyBorder="1"/>
    <xf numFmtId="4" fontId="0" fillId="0" borderId="6" xfId="0" applyNumberFormat="1" applyBorder="1"/>
    <xf numFmtId="4" fontId="4" fillId="0" borderId="0" xfId="0" applyNumberFormat="1" applyFont="1" applyBorder="1"/>
    <xf numFmtId="4" fontId="0" fillId="0" borderId="0" xfId="0" applyNumberFormat="1"/>
    <xf numFmtId="164" fontId="4" fillId="0" borderId="0" xfId="0" applyNumberFormat="1" applyFont="1" applyBorder="1"/>
    <xf numFmtId="164" fontId="4" fillId="0" borderId="7" xfId="0" applyNumberFormat="1" applyFont="1" applyBorder="1"/>
    <xf numFmtId="164" fontId="11" fillId="0" borderId="7" xfId="0" applyNumberFormat="1" applyFont="1" applyBorder="1"/>
    <xf numFmtId="0" fontId="10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wrapText="1"/>
    </xf>
    <xf numFmtId="4" fontId="0" fillId="0" borderId="3" xfId="0" applyNumberFormat="1" applyFill="1" applyBorder="1"/>
    <xf numFmtId="0" fontId="0" fillId="0" borderId="0" xfId="0" applyBorder="1" applyAlignment="1">
      <alignment horizontal="center"/>
    </xf>
    <xf numFmtId="0" fontId="0" fillId="0" borderId="9" xfId="0" applyBorder="1" applyAlignment="1">
      <alignment vertical="top" wrapText="1"/>
    </xf>
    <xf numFmtId="4" fontId="11" fillId="0" borderId="3" xfId="0" applyNumberFormat="1" applyFont="1" applyFill="1" applyBorder="1" applyAlignment="1">
      <alignment horizontal="right"/>
    </xf>
    <xf numFmtId="4" fontId="0" fillId="0" borderId="3" xfId="0" applyNumberFormat="1" applyFill="1" applyBorder="1" applyAlignment="1">
      <alignment wrapText="1"/>
    </xf>
    <xf numFmtId="4" fontId="11" fillId="0" borderId="3" xfId="0" applyNumberFormat="1" applyFont="1" applyFill="1" applyBorder="1"/>
    <xf numFmtId="0" fontId="0" fillId="0" borderId="13" xfId="0" applyBorder="1"/>
    <xf numFmtId="0" fontId="11" fillId="0" borderId="3" xfId="0" applyFont="1" applyBorder="1" applyAlignment="1">
      <alignment horizontal="center" wrapText="1"/>
    </xf>
    <xf numFmtId="0" fontId="11" fillId="0" borderId="3" xfId="0" applyFont="1" applyFill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0" fontId="11" fillId="0" borderId="13" xfId="0" applyFont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4" fillId="0" borderId="13" xfId="0" applyFont="1" applyBorder="1" applyAlignment="1">
      <alignment horizontal="left"/>
    </xf>
    <xf numFmtId="0" fontId="12" fillId="0" borderId="13" xfId="0" applyFont="1" applyBorder="1" applyAlignment="1">
      <alignment vertical="top"/>
    </xf>
    <xf numFmtId="0" fontId="11" fillId="0" borderId="13" xfId="0" applyFont="1" applyBorder="1" applyAlignment="1">
      <alignment vertical="top"/>
    </xf>
    <xf numFmtId="0" fontId="2" fillId="0" borderId="15" xfId="0" applyFont="1" applyBorder="1"/>
    <xf numFmtId="0" fontId="5" fillId="0" borderId="0" xfId="0" applyFont="1" applyBorder="1"/>
    <xf numFmtId="0" fontId="0" fillId="0" borderId="5" xfId="0" applyBorder="1"/>
    <xf numFmtId="0" fontId="0" fillId="0" borderId="16" xfId="0" applyBorder="1"/>
    <xf numFmtId="0" fontId="0" fillId="0" borderId="17" xfId="0" applyBorder="1" applyAlignment="1">
      <alignment horizontal="center" vertical="top"/>
    </xf>
    <xf numFmtId="0" fontId="11" fillId="0" borderId="17" xfId="0" applyFont="1" applyBorder="1" applyAlignment="1">
      <alignment horizontal="center" vertical="top"/>
    </xf>
    <xf numFmtId="0" fontId="11" fillId="0" borderId="8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4" fontId="11" fillId="0" borderId="3" xfId="0" applyNumberFormat="1" applyFont="1" applyFill="1" applyBorder="1" applyAlignment="1">
      <alignment wrapText="1"/>
    </xf>
    <xf numFmtId="0" fontId="11" fillId="0" borderId="13" xfId="0" applyFont="1" applyBorder="1"/>
    <xf numFmtId="0" fontId="12" fillId="0" borderId="13" xfId="0" applyFont="1" applyBorder="1"/>
    <xf numFmtId="166" fontId="0" fillId="0" borderId="19" xfId="0" applyNumberFormat="1" applyBorder="1" applyAlignment="1">
      <alignment horizontal="center"/>
    </xf>
    <xf numFmtId="0" fontId="11" fillId="0" borderId="3" xfId="0" applyNumberFormat="1" applyFont="1" applyBorder="1" applyAlignment="1">
      <alignment horizontal="left" vertical="top" wrapText="1" readingOrder="1"/>
    </xf>
    <xf numFmtId="43" fontId="0" fillId="0" borderId="8" xfId="1" applyFont="1" applyBorder="1" applyAlignment="1">
      <alignment horizontal="center" wrapText="1"/>
    </xf>
    <xf numFmtId="164" fontId="4" fillId="0" borderId="3" xfId="0" applyNumberFormat="1" applyFont="1" applyBorder="1"/>
    <xf numFmtId="0" fontId="11" fillId="0" borderId="3" xfId="0" applyFont="1" applyFill="1" applyBorder="1" applyAlignment="1">
      <alignment vertical="top" wrapText="1"/>
    </xf>
    <xf numFmtId="165" fontId="4" fillId="0" borderId="0" xfId="0" applyNumberFormat="1" applyFont="1" applyBorder="1"/>
    <xf numFmtId="43" fontId="0" fillId="0" borderId="0" xfId="1" applyFont="1"/>
    <xf numFmtId="43" fontId="0" fillId="0" borderId="0" xfId="0" applyNumberFormat="1"/>
    <xf numFmtId="164" fontId="0" fillId="0" borderId="0" xfId="1" applyNumberFormat="1" applyFont="1"/>
    <xf numFmtId="0" fontId="11" fillId="0" borderId="3" xfId="0" applyFont="1" applyFill="1" applyBorder="1" applyAlignment="1">
      <alignment horizontal="center"/>
    </xf>
    <xf numFmtId="164" fontId="4" fillId="0" borderId="7" xfId="0" applyNumberFormat="1" applyFont="1" applyFill="1" applyBorder="1"/>
    <xf numFmtId="0" fontId="11" fillId="0" borderId="0" xfId="0" applyFont="1"/>
    <xf numFmtId="0" fontId="11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/>
    </xf>
    <xf numFmtId="4" fontId="0" fillId="2" borderId="3" xfId="0" applyNumberFormat="1" applyFill="1" applyBorder="1"/>
    <xf numFmtId="4" fontId="11" fillId="2" borderId="3" xfId="0" applyNumberFormat="1" applyFont="1" applyFill="1" applyBorder="1" applyAlignment="1">
      <alignment horizontal="right"/>
    </xf>
    <xf numFmtId="4" fontId="11" fillId="2" borderId="3" xfId="0" applyNumberFormat="1" applyFont="1" applyFill="1" applyBorder="1"/>
    <xf numFmtId="164" fontId="4" fillId="2" borderId="7" xfId="0" applyNumberFormat="1" applyFont="1" applyFill="1" applyBorder="1"/>
    <xf numFmtId="0" fontId="0" fillId="2" borderId="11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center"/>
    </xf>
    <xf numFmtId="164" fontId="11" fillId="2" borderId="7" xfId="0" applyNumberFormat="1" applyFont="1" applyFill="1" applyBorder="1"/>
    <xf numFmtId="0" fontId="4" fillId="2" borderId="3" xfId="0" applyFont="1" applyFill="1" applyBorder="1" applyAlignment="1">
      <alignment vertical="top" wrapText="1"/>
    </xf>
    <xf numFmtId="0" fontId="11" fillId="2" borderId="13" xfId="0" applyFont="1" applyFill="1" applyBorder="1"/>
    <xf numFmtId="0" fontId="11" fillId="0" borderId="14" xfId="0" applyFont="1" applyBorder="1" applyAlignment="1">
      <alignment horizontal="left" vertical="top"/>
    </xf>
    <xf numFmtId="0" fontId="11" fillId="0" borderId="0" xfId="0" applyFont="1" applyAlignment="1">
      <alignment horizontal="left"/>
    </xf>
    <xf numFmtId="0" fontId="4" fillId="3" borderId="3" xfId="0" applyFont="1" applyFill="1" applyBorder="1" applyAlignment="1">
      <alignment horizontal="left" vertical="top" wrapText="1"/>
    </xf>
    <xf numFmtId="0" fontId="11" fillId="3" borderId="3" xfId="0" applyFont="1" applyFill="1" applyBorder="1" applyAlignment="1">
      <alignment horizontal="center"/>
    </xf>
    <xf numFmtId="4" fontId="0" fillId="3" borderId="3" xfId="0" applyNumberFormat="1" applyFill="1" applyBorder="1"/>
    <xf numFmtId="4" fontId="11" fillId="3" borderId="3" xfId="0" applyNumberFormat="1" applyFont="1" applyFill="1" applyBorder="1" applyAlignment="1">
      <alignment horizontal="right"/>
    </xf>
    <xf numFmtId="4" fontId="11" fillId="3" borderId="3" xfId="0" applyNumberFormat="1" applyFont="1" applyFill="1" applyBorder="1"/>
    <xf numFmtId="164" fontId="4" fillId="3" borderId="7" xfId="0" applyNumberFormat="1" applyFont="1" applyFill="1" applyBorder="1"/>
    <xf numFmtId="4" fontId="4" fillId="3" borderId="3" xfId="0" applyNumberFormat="1" applyFont="1" applyFill="1" applyBorder="1" applyAlignment="1">
      <alignment horizontal="right"/>
    </xf>
    <xf numFmtId="4" fontId="4" fillId="3" borderId="3" xfId="0" applyNumberFormat="1" applyFont="1" applyFill="1" applyBorder="1"/>
    <xf numFmtId="0" fontId="0" fillId="3" borderId="8" xfId="0" applyFill="1" applyBorder="1" applyAlignment="1">
      <alignment horizontal="center" wrapText="1"/>
    </xf>
    <xf numFmtId="0" fontId="4" fillId="3" borderId="4" xfId="0" applyFont="1" applyFill="1" applyBorder="1" applyAlignment="1">
      <alignment horizontal="left" vertical="top" wrapText="1"/>
    </xf>
    <xf numFmtId="0" fontId="0" fillId="3" borderId="3" xfId="0" applyFill="1" applyBorder="1" applyAlignment="1">
      <alignment horizontal="center"/>
    </xf>
    <xf numFmtId="0" fontId="11" fillId="3" borderId="8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horizontal="center"/>
    </xf>
    <xf numFmtId="4" fontId="0" fillId="4" borderId="3" xfId="0" applyNumberFormat="1" applyFill="1" applyBorder="1"/>
    <xf numFmtId="4" fontId="11" fillId="4" borderId="3" xfId="0" applyNumberFormat="1" applyFont="1" applyFill="1" applyBorder="1" applyAlignment="1">
      <alignment horizontal="right"/>
    </xf>
    <xf numFmtId="4" fontId="11" fillId="4" borderId="3" xfId="0" applyNumberFormat="1" applyFont="1" applyFill="1" applyBorder="1"/>
    <xf numFmtId="164" fontId="4" fillId="4" borderId="7" xfId="0" applyNumberFormat="1" applyFont="1" applyFill="1" applyBorder="1"/>
    <xf numFmtId="164" fontId="4" fillId="3" borderId="3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/>
    <xf numFmtId="0" fontId="11" fillId="0" borderId="13" xfId="0" applyFont="1" applyBorder="1" applyAlignment="1">
      <alignment horizontal="left" vertical="top" wrapText="1"/>
    </xf>
    <xf numFmtId="4" fontId="0" fillId="0" borderId="3" xfId="0" applyNumberFormat="1" applyBorder="1" applyAlignment="1">
      <alignment wrapText="1"/>
    </xf>
    <xf numFmtId="4" fontId="11" fillId="0" borderId="3" xfId="0" applyNumberFormat="1" applyFont="1" applyBorder="1" applyAlignment="1">
      <alignment wrapText="1"/>
    </xf>
    <xf numFmtId="164" fontId="4" fillId="0" borderId="7" xfId="0" applyNumberFormat="1" applyFont="1" applyBorder="1" applyAlignment="1">
      <alignment wrapText="1"/>
    </xf>
    <xf numFmtId="0" fontId="0" fillId="0" borderId="17" xfId="0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right" wrapText="1"/>
    </xf>
    <xf numFmtId="164" fontId="11" fillId="0" borderId="7" xfId="0" applyNumberFormat="1" applyFont="1" applyBorder="1" applyAlignment="1">
      <alignment wrapText="1"/>
    </xf>
    <xf numFmtId="4" fontId="11" fillId="3" borderId="3" xfId="0" applyNumberFormat="1" applyFont="1" applyFill="1" applyBorder="1" applyAlignment="1">
      <alignment horizontal="right" wrapText="1"/>
    </xf>
    <xf numFmtId="4" fontId="4" fillId="3" borderId="3" xfId="0" applyNumberFormat="1" applyFont="1" applyFill="1" applyBorder="1" applyAlignment="1">
      <alignment horizontal="right" wrapText="1"/>
    </xf>
    <xf numFmtId="4" fontId="4" fillId="3" borderId="3" xfId="0" applyNumberFormat="1" applyFont="1" applyFill="1" applyBorder="1" applyAlignment="1">
      <alignment wrapText="1"/>
    </xf>
    <xf numFmtId="4" fontId="11" fillId="3" borderId="3" xfId="0" applyNumberFormat="1" applyFont="1" applyFill="1" applyBorder="1" applyAlignment="1">
      <alignment wrapText="1"/>
    </xf>
    <xf numFmtId="164" fontId="4" fillId="3" borderId="7" xfId="0" applyNumberFormat="1" applyFont="1" applyFill="1" applyBorder="1" applyAlignment="1">
      <alignment wrapText="1"/>
    </xf>
    <xf numFmtId="0" fontId="0" fillId="0" borderId="13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4" fontId="11" fillId="0" borderId="3" xfId="0" applyNumberFormat="1" applyFont="1" applyFill="1" applyBorder="1" applyAlignment="1">
      <alignment horizontal="right" wrapText="1"/>
    </xf>
    <xf numFmtId="0" fontId="11" fillId="3" borderId="3" xfId="0" applyFont="1" applyFill="1" applyBorder="1" applyAlignment="1">
      <alignment horizontal="center" wrapText="1"/>
    </xf>
    <xf numFmtId="164" fontId="4" fillId="0" borderId="3" xfId="0" applyNumberFormat="1" applyFont="1" applyBorder="1" applyAlignment="1">
      <alignment wrapText="1"/>
    </xf>
    <xf numFmtId="0" fontId="4" fillId="0" borderId="3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/>
    </xf>
    <xf numFmtId="0" fontId="11" fillId="3" borderId="0" xfId="0" applyFont="1" applyFill="1" applyBorder="1" applyAlignment="1">
      <alignment horizontal="center" wrapText="1"/>
    </xf>
    <xf numFmtId="4" fontId="0" fillId="0" borderId="3" xfId="0" applyNumberFormat="1" applyFill="1" applyBorder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1" fillId="0" borderId="3" xfId="0" applyFont="1" applyBorder="1" applyAlignment="1">
      <alignment horizontal="left"/>
    </xf>
    <xf numFmtId="4" fontId="4" fillId="0" borderId="3" xfId="0" applyNumberFormat="1" applyFont="1" applyBorder="1" applyAlignment="1">
      <alignment horizontal="right"/>
    </xf>
    <xf numFmtId="4" fontId="4" fillId="0" borderId="3" xfId="0" applyNumberFormat="1" applyFont="1" applyBorder="1"/>
    <xf numFmtId="164" fontId="4" fillId="4" borderId="3" xfId="0" applyNumberFormat="1" applyFont="1" applyFill="1" applyBorder="1" applyAlignment="1">
      <alignment horizontal="right"/>
    </xf>
    <xf numFmtId="4" fontId="4" fillId="0" borderId="26" xfId="0" applyNumberFormat="1" applyFont="1" applyBorder="1" applyAlignment="1">
      <alignment horizontal="center" vertical="distributed" wrapText="1"/>
    </xf>
    <xf numFmtId="0" fontId="0" fillId="0" borderId="27" xfId="0" applyBorder="1" applyAlignment="1">
      <alignment horizontal="center" vertical="distributed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6" xfId="0" applyFont="1" applyBorder="1" applyAlignment="1">
      <alignment horizontal="center" vertical="distributed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1" fillId="0" borderId="4" xfId="0" applyFont="1" applyBorder="1"/>
    <xf numFmtId="0" fontId="0" fillId="0" borderId="13" xfId="0" applyBorder="1"/>
    <xf numFmtId="0" fontId="0" fillId="0" borderId="4" xfId="0" applyBorder="1" applyAlignment="1">
      <alignment horizontal="right" shrinkToFit="1"/>
    </xf>
    <xf numFmtId="0" fontId="0" fillId="0" borderId="13" xfId="0" applyBorder="1" applyAlignment="1">
      <alignment horizontal="right" shrinkToFit="1"/>
    </xf>
    <xf numFmtId="4" fontId="11" fillId="0" borderId="3" xfId="0" applyNumberFormat="1" applyFont="1" applyBorder="1" applyAlignment="1">
      <alignment horizontal="right"/>
    </xf>
    <xf numFmtId="0" fontId="0" fillId="0" borderId="3" xfId="0" applyBorder="1" applyAlignment="1"/>
    <xf numFmtId="4" fontId="11" fillId="0" borderId="19" xfId="0" applyNumberFormat="1" applyFont="1" applyBorder="1" applyAlignment="1">
      <alignment horizontal="right"/>
    </xf>
    <xf numFmtId="0" fontId="0" fillId="0" borderId="19" xfId="0" applyBorder="1" applyAlignment="1"/>
    <xf numFmtId="0" fontId="14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distributed" wrapText="1"/>
    </xf>
    <xf numFmtId="0" fontId="16" fillId="0" borderId="15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4" fontId="5" fillId="0" borderId="25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4" fontId="15" fillId="0" borderId="30" xfId="0" applyNumberFormat="1" applyFont="1" applyBorder="1" applyAlignment="1">
      <alignment wrapText="1"/>
    </xf>
    <xf numFmtId="4" fontId="15" fillId="0" borderId="21" xfId="0" applyNumberFormat="1" applyFont="1" applyBorder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 vertical="center" wrapText="1" readingOrder="1"/>
    </xf>
    <xf numFmtId="0" fontId="7" fillId="0" borderId="32" xfId="0" applyFont="1" applyBorder="1" applyAlignment="1">
      <alignment horizontal="center" vertical="center" wrapText="1" readingOrder="1"/>
    </xf>
    <xf numFmtId="0" fontId="7" fillId="0" borderId="33" xfId="0" applyFont="1" applyBorder="1" applyAlignment="1">
      <alignment horizontal="center" vertical="center" wrapText="1" readingOrder="1"/>
    </xf>
    <xf numFmtId="0" fontId="7" fillId="0" borderId="22" xfId="0" applyFont="1" applyBorder="1" applyAlignment="1">
      <alignment horizontal="center" vertical="center" wrapText="1" readingOrder="1"/>
    </xf>
    <xf numFmtId="0" fontId="9" fillId="0" borderId="0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4" fontId="4" fillId="0" borderId="35" xfId="0" applyNumberFormat="1" applyFont="1" applyBorder="1"/>
    <xf numFmtId="4" fontId="4" fillId="0" borderId="36" xfId="0" applyNumberFormat="1" applyFont="1" applyBorder="1"/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38100</xdr:rowOff>
    </xdr:from>
    <xdr:to>
      <xdr:col>2</xdr:col>
      <xdr:colOff>838200</xdr:colOff>
      <xdr:row>4</xdr:row>
      <xdr:rowOff>180975</xdr:rowOff>
    </xdr:to>
    <xdr:pic>
      <xdr:nvPicPr>
        <xdr:cNvPr id="4331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0" y="38100"/>
          <a:ext cx="10477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0</xdr:row>
      <xdr:rowOff>38100</xdr:rowOff>
    </xdr:from>
    <xdr:to>
      <xdr:col>2</xdr:col>
      <xdr:colOff>838200</xdr:colOff>
      <xdr:row>4</xdr:row>
      <xdr:rowOff>180975</xdr:rowOff>
    </xdr:to>
    <xdr:pic>
      <xdr:nvPicPr>
        <xdr:cNvPr id="433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0" y="38100"/>
          <a:ext cx="10477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54"/>
  <sheetViews>
    <sheetView tabSelected="1" topLeftCell="A124" workbookViewId="0">
      <selection activeCell="G137" sqref="G137"/>
    </sheetView>
  </sheetViews>
  <sheetFormatPr defaultRowHeight="12.75"/>
  <cols>
    <col min="1" max="1" width="11.7109375" bestFit="1" customWidth="1"/>
    <col min="2" max="2" width="7.140625" bestFit="1" customWidth="1"/>
    <col min="3" max="3" width="53.28515625" customWidth="1"/>
    <col min="4" max="4" width="5.42578125" bestFit="1" customWidth="1"/>
    <col min="5" max="5" width="8.140625" bestFit="1" customWidth="1"/>
    <col min="6" max="6" width="16.42578125" bestFit="1" customWidth="1"/>
    <col min="7" max="7" width="12.5703125" customWidth="1"/>
    <col min="8" max="8" width="13.140625" customWidth="1"/>
    <col min="9" max="9" width="15" customWidth="1"/>
    <col min="10" max="10" width="15.28515625" customWidth="1"/>
    <col min="12" max="12" width="11.28515625" style="64" bestFit="1" customWidth="1"/>
    <col min="13" max="13" width="13.140625" style="64" bestFit="1" customWidth="1"/>
    <col min="14" max="14" width="11.28515625" style="64" bestFit="1" customWidth="1"/>
    <col min="15" max="15" width="10.28515625" bestFit="1" customWidth="1"/>
    <col min="16" max="16" width="9.42578125" bestFit="1" customWidth="1"/>
  </cols>
  <sheetData>
    <row r="1" spans="1:10" ht="20.25">
      <c r="A1" s="50"/>
      <c r="B1" s="47"/>
      <c r="C1" s="155" t="s">
        <v>0</v>
      </c>
      <c r="D1" s="155"/>
      <c r="E1" s="155"/>
      <c r="F1" s="155"/>
      <c r="G1" s="155"/>
      <c r="H1" s="156"/>
      <c r="I1" s="157" t="s">
        <v>33</v>
      </c>
      <c r="J1" s="158"/>
    </row>
    <row r="2" spans="1:10" ht="21" customHeight="1">
      <c r="A2" s="2"/>
      <c r="B2" s="48"/>
      <c r="C2" s="159" t="s">
        <v>35</v>
      </c>
      <c r="D2" s="159"/>
      <c r="E2" s="159"/>
      <c r="F2" s="159"/>
      <c r="G2" s="159"/>
      <c r="H2" s="160"/>
      <c r="I2" s="161" t="s">
        <v>88</v>
      </c>
      <c r="J2" s="162"/>
    </row>
    <row r="3" spans="1:10">
      <c r="A3" s="2"/>
      <c r="B3" s="1"/>
      <c r="C3" s="163" t="s">
        <v>36</v>
      </c>
      <c r="D3" s="163"/>
      <c r="E3" s="163"/>
      <c r="F3" s="163"/>
      <c r="G3" s="163"/>
      <c r="H3" s="164"/>
      <c r="I3" s="165" t="s">
        <v>89</v>
      </c>
      <c r="J3" s="166"/>
    </row>
    <row r="4" spans="1:10">
      <c r="A4" s="2"/>
      <c r="B4" s="5"/>
      <c r="C4" s="169" t="s">
        <v>91</v>
      </c>
      <c r="D4" s="169"/>
      <c r="E4" s="169"/>
      <c r="F4" s="169"/>
      <c r="G4" s="169"/>
      <c r="H4" s="170"/>
      <c r="I4" s="167"/>
      <c r="J4" s="168"/>
    </row>
    <row r="5" spans="1:10" ht="14.25" thickBot="1">
      <c r="A5" s="3"/>
      <c r="B5" s="49"/>
      <c r="C5" s="171" t="s">
        <v>82</v>
      </c>
      <c r="D5" s="171"/>
      <c r="E5" s="171"/>
      <c r="F5" s="171"/>
      <c r="G5" s="171"/>
      <c r="H5" s="172"/>
      <c r="I5" s="173" t="s">
        <v>167</v>
      </c>
      <c r="J5" s="174"/>
    </row>
    <row r="6" spans="1:10" ht="13.5">
      <c r="B6" s="5"/>
      <c r="C6" s="5"/>
      <c r="D6" s="23"/>
      <c r="E6" s="16"/>
      <c r="F6" s="16"/>
      <c r="G6" s="16"/>
      <c r="H6" s="16"/>
      <c r="I6" s="18"/>
      <c r="J6" s="20"/>
    </row>
    <row r="7" spans="1:10">
      <c r="B7" s="140" t="s">
        <v>172</v>
      </c>
      <c r="C7" s="141"/>
      <c r="D7" s="141"/>
      <c r="E7" s="141"/>
      <c r="F7" s="141"/>
      <c r="G7" s="141"/>
      <c r="H7" s="141"/>
      <c r="I7" s="141"/>
      <c r="J7" s="142"/>
    </row>
    <row r="8" spans="1:10" ht="15.75">
      <c r="B8" s="143" t="s">
        <v>83</v>
      </c>
      <c r="C8" s="144"/>
      <c r="D8" s="24"/>
      <c r="E8" s="17"/>
      <c r="F8" s="17"/>
      <c r="G8" s="17"/>
      <c r="H8" s="145" t="s">
        <v>115</v>
      </c>
      <c r="I8" s="146"/>
      <c r="J8" s="38">
        <v>81.99</v>
      </c>
    </row>
    <row r="9" spans="1:10">
      <c r="D9" s="27"/>
      <c r="E9" s="19"/>
      <c r="F9" s="19"/>
      <c r="G9" s="19"/>
      <c r="H9" s="147" t="s">
        <v>49</v>
      </c>
      <c r="I9" s="148"/>
      <c r="J9" s="39">
        <v>1.5570999999999999</v>
      </c>
    </row>
    <row r="10" spans="1:10" ht="13.5" thickBot="1">
      <c r="D10" s="27"/>
      <c r="E10" s="19"/>
      <c r="F10" s="19"/>
      <c r="G10" s="19"/>
      <c r="H10" s="149" t="s">
        <v>50</v>
      </c>
      <c r="I10" s="150"/>
      <c r="J10" s="58">
        <v>0.3</v>
      </c>
    </row>
    <row r="11" spans="1:10" ht="24.75" customHeight="1" thickBot="1">
      <c r="A11" s="151" t="s">
        <v>42</v>
      </c>
      <c r="B11" s="152"/>
      <c r="C11" s="152"/>
      <c r="D11" s="152"/>
      <c r="E11" s="152"/>
      <c r="F11" s="152"/>
      <c r="G11" s="152"/>
      <c r="H11" s="152"/>
      <c r="I11" s="152"/>
      <c r="J11" s="153"/>
    </row>
    <row r="12" spans="1:10" ht="13.5" thickBot="1">
      <c r="B12" s="1"/>
      <c r="C12" s="12"/>
      <c r="D12" s="25"/>
      <c r="E12" s="18"/>
      <c r="F12" s="18"/>
      <c r="G12" s="18"/>
      <c r="H12" s="63">
        <f>1+J10</f>
        <v>1.3</v>
      </c>
      <c r="I12" s="18"/>
      <c r="J12" s="20"/>
    </row>
    <row r="13" spans="1:10">
      <c r="A13" s="136" t="s">
        <v>51</v>
      </c>
      <c r="B13" s="136" t="s">
        <v>1</v>
      </c>
      <c r="C13" s="139" t="s">
        <v>44</v>
      </c>
      <c r="D13" s="139" t="s">
        <v>52</v>
      </c>
      <c r="E13" s="134" t="s">
        <v>53</v>
      </c>
      <c r="F13" s="134" t="s">
        <v>54</v>
      </c>
      <c r="G13" s="134" t="s">
        <v>77</v>
      </c>
      <c r="H13" s="134" t="s">
        <v>55</v>
      </c>
      <c r="I13" s="134" t="s">
        <v>78</v>
      </c>
      <c r="J13" s="154" t="s">
        <v>79</v>
      </c>
    </row>
    <row r="14" spans="1:10" ht="13.5" thickBot="1">
      <c r="A14" s="137"/>
      <c r="B14" s="138"/>
      <c r="C14" s="135"/>
      <c r="D14" s="135"/>
      <c r="E14" s="135"/>
      <c r="F14" s="135"/>
      <c r="G14" s="135"/>
      <c r="H14" s="135"/>
      <c r="I14" s="135"/>
      <c r="J14" s="135"/>
    </row>
    <row r="15" spans="1:10">
      <c r="A15" s="110"/>
      <c r="B15" s="120">
        <v>1</v>
      </c>
      <c r="C15" s="15" t="s">
        <v>168</v>
      </c>
      <c r="D15" s="28"/>
      <c r="E15" s="107"/>
      <c r="F15" s="108"/>
      <c r="G15" s="108"/>
      <c r="H15" s="108"/>
      <c r="I15" s="108"/>
      <c r="J15" s="113"/>
    </row>
    <row r="16" spans="1:10">
      <c r="A16" s="111">
        <v>6430</v>
      </c>
      <c r="B16" s="106" t="s">
        <v>5</v>
      </c>
      <c r="C16" s="13" t="s">
        <v>57</v>
      </c>
      <c r="D16" s="36" t="s">
        <v>37</v>
      </c>
      <c r="E16" s="55">
        <v>10</v>
      </c>
      <c r="F16" s="112">
        <v>40</v>
      </c>
      <c r="G16" s="112">
        <f t="shared" ref="G16:G24" si="0">E16*F16</f>
        <v>400</v>
      </c>
      <c r="H16" s="108">
        <f t="shared" ref="H16:H24" si="1">G16*0.3</f>
        <v>120</v>
      </c>
      <c r="I16" s="108">
        <f t="shared" ref="I16:I24" si="2">G16+H16</f>
        <v>520</v>
      </c>
      <c r="J16" s="113"/>
    </row>
    <row r="17" spans="1:20">
      <c r="A17" s="110" t="s">
        <v>122</v>
      </c>
      <c r="B17" s="106" t="s">
        <v>6</v>
      </c>
      <c r="C17" s="37" t="s">
        <v>121</v>
      </c>
      <c r="D17" s="28" t="s">
        <v>90</v>
      </c>
      <c r="E17" s="33">
        <v>1.26</v>
      </c>
      <c r="F17" s="108">
        <v>297.2</v>
      </c>
      <c r="G17" s="112">
        <f t="shared" si="0"/>
        <v>374.47</v>
      </c>
      <c r="H17" s="108">
        <f t="shared" si="1"/>
        <v>112.34</v>
      </c>
      <c r="I17" s="108">
        <f t="shared" si="2"/>
        <v>486.81</v>
      </c>
      <c r="J17" s="113"/>
    </row>
    <row r="18" spans="1:20">
      <c r="A18" s="111" t="s">
        <v>58</v>
      </c>
      <c r="B18" s="106" t="s">
        <v>7</v>
      </c>
      <c r="C18" s="13" t="s">
        <v>62</v>
      </c>
      <c r="D18" s="36" t="s">
        <v>37</v>
      </c>
      <c r="E18" s="55">
        <v>1.83</v>
      </c>
      <c r="F18" s="112">
        <v>288.57</v>
      </c>
      <c r="G18" s="112">
        <f t="shared" si="0"/>
        <v>528.08000000000004</v>
      </c>
      <c r="H18" s="108">
        <f t="shared" si="1"/>
        <v>158.41999999999999</v>
      </c>
      <c r="I18" s="108">
        <f t="shared" si="2"/>
        <v>686.5</v>
      </c>
      <c r="J18" s="113"/>
    </row>
    <row r="19" spans="1:20">
      <c r="A19" s="111" t="s">
        <v>60</v>
      </c>
      <c r="B19" s="106" t="s">
        <v>8</v>
      </c>
      <c r="C19" s="37" t="s">
        <v>40</v>
      </c>
      <c r="D19" s="26" t="s">
        <v>12</v>
      </c>
      <c r="E19" s="55">
        <v>243.97</v>
      </c>
      <c r="F19" s="108">
        <v>6.24</v>
      </c>
      <c r="G19" s="112">
        <f t="shared" si="0"/>
        <v>1522.37</v>
      </c>
      <c r="H19" s="108">
        <f t="shared" si="1"/>
        <v>456.71</v>
      </c>
      <c r="I19" s="108">
        <f t="shared" si="2"/>
        <v>1979.08</v>
      </c>
      <c r="J19" s="113"/>
    </row>
    <row r="20" spans="1:20">
      <c r="A20" s="111" t="s">
        <v>63</v>
      </c>
      <c r="B20" s="106" t="s">
        <v>9</v>
      </c>
      <c r="C20" s="13" t="s">
        <v>17</v>
      </c>
      <c r="D20" s="26" t="s">
        <v>37</v>
      </c>
      <c r="E20" s="55">
        <v>1.53</v>
      </c>
      <c r="F20" s="112">
        <v>82.7</v>
      </c>
      <c r="G20" s="112">
        <f t="shared" si="0"/>
        <v>126.53</v>
      </c>
      <c r="H20" s="108">
        <f t="shared" si="1"/>
        <v>37.96</v>
      </c>
      <c r="I20" s="108">
        <f t="shared" si="2"/>
        <v>164.49</v>
      </c>
      <c r="J20" s="113"/>
    </row>
    <row r="21" spans="1:20" ht="14.25">
      <c r="A21" s="110" t="s">
        <v>117</v>
      </c>
      <c r="B21" s="106" t="s">
        <v>10</v>
      </c>
      <c r="C21" s="13" t="s">
        <v>59</v>
      </c>
      <c r="D21" s="28" t="s">
        <v>3</v>
      </c>
      <c r="E21" s="55">
        <v>24.59</v>
      </c>
      <c r="F21" s="112">
        <v>42.62</v>
      </c>
      <c r="G21" s="112">
        <f t="shared" si="0"/>
        <v>1048.03</v>
      </c>
      <c r="H21" s="108">
        <f t="shared" si="1"/>
        <v>314.41000000000003</v>
      </c>
      <c r="I21" s="108">
        <f t="shared" si="2"/>
        <v>1362.44</v>
      </c>
      <c r="J21" s="113"/>
    </row>
    <row r="22" spans="1:20">
      <c r="A22" s="111" t="s">
        <v>61</v>
      </c>
      <c r="B22" s="106" t="s">
        <v>45</v>
      </c>
      <c r="C22" s="8" t="s">
        <v>41</v>
      </c>
      <c r="D22" s="36" t="s">
        <v>12</v>
      </c>
      <c r="E22" s="121">
        <v>15</v>
      </c>
      <c r="F22" s="121">
        <v>6.31</v>
      </c>
      <c r="G22" s="112">
        <f t="shared" si="0"/>
        <v>94.65</v>
      </c>
      <c r="H22" s="108">
        <f t="shared" si="1"/>
        <v>28.4</v>
      </c>
      <c r="I22" s="108">
        <f t="shared" si="2"/>
        <v>123.05</v>
      </c>
      <c r="J22" s="113"/>
    </row>
    <row r="23" spans="1:20">
      <c r="A23" s="111" t="s">
        <v>118</v>
      </c>
      <c r="B23" s="106" t="s">
        <v>56</v>
      </c>
      <c r="C23" s="8" t="s">
        <v>119</v>
      </c>
      <c r="D23" s="36" t="s">
        <v>90</v>
      </c>
      <c r="E23" s="121">
        <v>11</v>
      </c>
      <c r="F23" s="121">
        <v>387.86</v>
      </c>
      <c r="G23" s="112">
        <v>4266.46</v>
      </c>
      <c r="H23" s="108">
        <v>1279.94</v>
      </c>
      <c r="I23" s="108">
        <v>5546.39</v>
      </c>
      <c r="J23" s="113"/>
    </row>
    <row r="24" spans="1:20">
      <c r="A24" s="111" t="s">
        <v>64</v>
      </c>
      <c r="B24" s="106" t="s">
        <v>173</v>
      </c>
      <c r="C24" s="8" t="s">
        <v>116</v>
      </c>
      <c r="D24" s="36" t="s">
        <v>90</v>
      </c>
      <c r="E24" s="121">
        <v>1.26</v>
      </c>
      <c r="F24" s="121">
        <v>306.99</v>
      </c>
      <c r="G24" s="112">
        <f t="shared" si="0"/>
        <v>386.81</v>
      </c>
      <c r="H24" s="108">
        <f t="shared" si="1"/>
        <v>116.04</v>
      </c>
      <c r="I24" s="108">
        <f t="shared" si="2"/>
        <v>502.85</v>
      </c>
      <c r="J24" s="113"/>
    </row>
    <row r="25" spans="1:20">
      <c r="A25" s="111" t="s">
        <v>60</v>
      </c>
      <c r="B25" s="119" t="s">
        <v>174</v>
      </c>
      <c r="C25" s="8" t="s">
        <v>40</v>
      </c>
      <c r="D25" s="28" t="s">
        <v>12</v>
      </c>
      <c r="E25" s="33">
        <v>150</v>
      </c>
      <c r="F25" s="121">
        <v>6.24</v>
      </c>
      <c r="G25" s="112">
        <f>E25*F25</f>
        <v>936</v>
      </c>
      <c r="H25" s="108">
        <f t="shared" ref="H25:H30" si="3">G25*0.3</f>
        <v>280.8</v>
      </c>
      <c r="I25" s="108">
        <f>G25+H25</f>
        <v>1216.8</v>
      </c>
      <c r="J25" s="113"/>
    </row>
    <row r="26" spans="1:20">
      <c r="A26" s="52" t="s">
        <v>61</v>
      </c>
      <c r="B26" s="40" t="s">
        <v>175</v>
      </c>
      <c r="C26" s="8" t="s">
        <v>41</v>
      </c>
      <c r="D26" s="4" t="s">
        <v>12</v>
      </c>
      <c r="E26" s="29">
        <v>15</v>
      </c>
      <c r="F26" s="32">
        <v>6.31</v>
      </c>
      <c r="G26" s="14">
        <f>E26*F26</f>
        <v>94.65</v>
      </c>
      <c r="H26" s="6">
        <f t="shared" si="3"/>
        <v>28.4</v>
      </c>
      <c r="I26" s="6">
        <f>G26+H26</f>
        <v>123.05</v>
      </c>
      <c r="J26" s="113"/>
    </row>
    <row r="27" spans="1:20">
      <c r="A27" s="52" t="s">
        <v>65</v>
      </c>
      <c r="B27" s="40" t="s">
        <v>176</v>
      </c>
      <c r="C27" s="13" t="s">
        <v>21</v>
      </c>
      <c r="D27" s="26" t="s">
        <v>90</v>
      </c>
      <c r="E27" s="29">
        <v>1.53</v>
      </c>
      <c r="F27" s="14">
        <v>158.26</v>
      </c>
      <c r="G27" s="14">
        <f>E27*F27</f>
        <v>242.14</v>
      </c>
      <c r="H27" s="6">
        <f t="shared" si="3"/>
        <v>72.64</v>
      </c>
      <c r="I27" s="6">
        <f>G27+H27</f>
        <v>314.77999999999997</v>
      </c>
      <c r="J27" s="22"/>
    </row>
    <row r="28" spans="1:20">
      <c r="A28" s="52" t="s">
        <v>92</v>
      </c>
      <c r="B28" s="40" t="s">
        <v>177</v>
      </c>
      <c r="C28" s="13" t="s">
        <v>169</v>
      </c>
      <c r="D28" s="26" t="s">
        <v>94</v>
      </c>
      <c r="E28" s="29">
        <v>6</v>
      </c>
      <c r="F28" s="14">
        <v>62.05</v>
      </c>
      <c r="G28" s="14">
        <f>E28*F28</f>
        <v>372.3</v>
      </c>
      <c r="H28" s="6">
        <f t="shared" si="3"/>
        <v>111.69</v>
      </c>
      <c r="I28" s="6">
        <f>G28+H28</f>
        <v>483.99</v>
      </c>
      <c r="J28" s="22"/>
    </row>
    <row r="29" spans="1:20">
      <c r="A29" s="52" t="s">
        <v>170</v>
      </c>
      <c r="B29" s="40" t="s">
        <v>178</v>
      </c>
      <c r="C29" s="13" t="s">
        <v>171</v>
      </c>
      <c r="D29" s="26" t="s">
        <v>90</v>
      </c>
      <c r="E29" s="29">
        <v>1.53</v>
      </c>
      <c r="F29" s="14">
        <v>82.7</v>
      </c>
      <c r="G29" s="14">
        <f>E29*F29</f>
        <v>126.53</v>
      </c>
      <c r="H29" s="6">
        <f t="shared" si="3"/>
        <v>37.96</v>
      </c>
      <c r="I29" s="6">
        <f>G29+H29</f>
        <v>164.49</v>
      </c>
      <c r="J29" s="21"/>
    </row>
    <row r="30" spans="1:20">
      <c r="A30" s="52"/>
      <c r="B30" s="41"/>
      <c r="C30" s="85" t="s">
        <v>4</v>
      </c>
      <c r="D30" s="93"/>
      <c r="E30" s="87"/>
      <c r="F30" s="88"/>
      <c r="G30" s="91">
        <f>SUM(G16:G29)</f>
        <v>10519.02</v>
      </c>
      <c r="H30" s="92">
        <f t="shared" si="3"/>
        <v>3155.71</v>
      </c>
      <c r="I30" s="89"/>
      <c r="J30" s="90">
        <v>13674.73</v>
      </c>
    </row>
    <row r="31" spans="1:20">
      <c r="A31" s="111"/>
      <c r="B31" s="106"/>
      <c r="C31" s="8"/>
      <c r="D31" s="36"/>
      <c r="E31" s="121"/>
      <c r="F31" s="121"/>
      <c r="G31" s="112"/>
      <c r="H31" s="108"/>
      <c r="I31" s="108"/>
      <c r="J31" s="113"/>
      <c r="T31" s="104"/>
    </row>
    <row r="32" spans="1:20" ht="1.5" customHeight="1">
      <c r="A32" s="111" t="s">
        <v>63</v>
      </c>
      <c r="B32" s="106" t="s">
        <v>145</v>
      </c>
      <c r="C32" s="13" t="s">
        <v>21</v>
      </c>
      <c r="D32" s="36" t="s">
        <v>90</v>
      </c>
      <c r="E32" s="121">
        <v>1.26</v>
      </c>
      <c r="F32" s="121">
        <v>82.7</v>
      </c>
      <c r="G32" s="112"/>
      <c r="H32" s="108"/>
      <c r="I32" s="108"/>
      <c r="J32" s="113"/>
    </row>
    <row r="33" spans="1:15" hidden="1">
      <c r="A33" s="111"/>
      <c r="B33" s="106"/>
      <c r="C33" s="85" t="s">
        <v>4</v>
      </c>
      <c r="D33" s="122"/>
      <c r="E33" s="114"/>
      <c r="F33" s="114"/>
      <c r="G33" s="115"/>
      <c r="H33" s="116"/>
      <c r="I33" s="117"/>
      <c r="J33" s="113"/>
    </row>
    <row r="34" spans="1:15" hidden="1">
      <c r="A34" s="111"/>
      <c r="B34" s="106"/>
      <c r="C34" s="9"/>
      <c r="D34" s="26"/>
      <c r="E34" s="55"/>
      <c r="F34" s="112"/>
      <c r="G34" s="112"/>
      <c r="H34" s="108"/>
      <c r="I34" s="108"/>
      <c r="J34" s="118">
        <f>G33+H33</f>
        <v>0</v>
      </c>
    </row>
    <row r="35" spans="1:15" hidden="1">
      <c r="A35" s="110"/>
      <c r="B35" s="120">
        <v>3</v>
      </c>
      <c r="C35" s="15" t="s">
        <v>13</v>
      </c>
      <c r="D35" s="28"/>
      <c r="E35" s="33"/>
      <c r="F35" s="108"/>
      <c r="G35" s="108"/>
      <c r="H35" s="108"/>
      <c r="I35" s="108"/>
      <c r="J35" s="123"/>
    </row>
    <row r="36" spans="1:15" hidden="1">
      <c r="A36" s="110" t="s">
        <v>64</v>
      </c>
      <c r="B36" s="119" t="s">
        <v>18</v>
      </c>
      <c r="C36" s="8" t="s">
        <v>120</v>
      </c>
      <c r="D36" s="28" t="s">
        <v>90</v>
      </c>
      <c r="E36" s="33">
        <v>1.53</v>
      </c>
      <c r="F36" s="108">
        <v>306.99</v>
      </c>
      <c r="G36" s="108"/>
      <c r="H36" s="108"/>
      <c r="I36" s="108"/>
      <c r="J36" s="109"/>
    </row>
    <row r="37" spans="1:15">
      <c r="A37" s="51"/>
      <c r="B37" s="42">
        <v>2</v>
      </c>
      <c r="C37" s="15" t="s">
        <v>19</v>
      </c>
      <c r="D37" s="4"/>
      <c r="E37" s="29"/>
      <c r="F37" s="6"/>
      <c r="G37" s="6"/>
      <c r="H37" s="6"/>
      <c r="I37" s="6"/>
      <c r="J37" s="22"/>
    </row>
    <row r="38" spans="1:15">
      <c r="A38" s="51" t="s">
        <v>123</v>
      </c>
      <c r="B38" s="43" t="s">
        <v>179</v>
      </c>
      <c r="C38" s="11" t="s">
        <v>124</v>
      </c>
      <c r="D38" s="4" t="s">
        <v>94</v>
      </c>
      <c r="E38" s="29">
        <v>35</v>
      </c>
      <c r="F38" s="6">
        <v>39.979999999999997</v>
      </c>
      <c r="G38" s="6">
        <f>E38*F38</f>
        <v>1399.3</v>
      </c>
      <c r="H38" s="6">
        <f>G38*0.3</f>
        <v>419.79</v>
      </c>
      <c r="I38" s="6">
        <f>G38+H38</f>
        <v>1819.09</v>
      </c>
      <c r="J38" s="22"/>
    </row>
    <row r="39" spans="1:15">
      <c r="A39" s="51" t="s">
        <v>66</v>
      </c>
      <c r="B39" s="83" t="s">
        <v>180</v>
      </c>
      <c r="C39" s="31" t="s">
        <v>125</v>
      </c>
      <c r="D39" s="28" t="s">
        <v>34</v>
      </c>
      <c r="E39" s="55">
        <v>35</v>
      </c>
      <c r="F39" s="33">
        <v>6.5</v>
      </c>
      <c r="G39" s="33">
        <f>E39*F39</f>
        <v>227.5</v>
      </c>
      <c r="H39" s="6">
        <f>G39*0.3</f>
        <v>68.25</v>
      </c>
      <c r="I39" s="6">
        <f>G39+H39</f>
        <v>295.75</v>
      </c>
      <c r="J39" s="22"/>
    </row>
    <row r="40" spans="1:15">
      <c r="A40" s="52"/>
      <c r="B40" s="40"/>
      <c r="C40" s="85" t="s">
        <v>4</v>
      </c>
      <c r="D40" s="86"/>
      <c r="E40" s="87"/>
      <c r="F40" s="88"/>
      <c r="G40" s="91">
        <f>SUM(G38:G39)</f>
        <v>1626.8</v>
      </c>
      <c r="H40" s="92">
        <f>SUM(H38:H39)</f>
        <v>488.04</v>
      </c>
      <c r="I40" s="89"/>
      <c r="J40" s="103">
        <v>2114.84</v>
      </c>
    </row>
    <row r="41" spans="1:15">
      <c r="A41" s="52"/>
      <c r="B41" s="40"/>
      <c r="C41" s="13"/>
      <c r="D41" s="36"/>
      <c r="E41" s="29"/>
      <c r="F41" s="14"/>
      <c r="G41" s="14"/>
      <c r="H41" s="6"/>
      <c r="I41" s="6"/>
      <c r="J41" s="77"/>
    </row>
    <row r="42" spans="1:15">
      <c r="A42" s="51"/>
      <c r="B42" s="42">
        <v>3</v>
      </c>
      <c r="C42" s="15" t="s">
        <v>43</v>
      </c>
      <c r="D42" s="4"/>
      <c r="E42" s="29"/>
      <c r="F42" s="6"/>
      <c r="G42" s="6"/>
      <c r="H42" s="6"/>
      <c r="I42" s="6"/>
      <c r="J42" s="22"/>
    </row>
    <row r="43" spans="1:15" ht="25.5">
      <c r="A43" s="52" t="s">
        <v>92</v>
      </c>
      <c r="B43" s="40" t="s">
        <v>18</v>
      </c>
      <c r="C43" s="59" t="s">
        <v>137</v>
      </c>
      <c r="D43" s="26" t="s">
        <v>34</v>
      </c>
      <c r="E43" s="60">
        <v>109.08</v>
      </c>
      <c r="F43" s="6">
        <v>62.05</v>
      </c>
      <c r="G43" s="14">
        <f>E43*F43</f>
        <v>6768.41</v>
      </c>
      <c r="H43" s="6">
        <v>2030.52</v>
      </c>
      <c r="I43" s="6">
        <v>8798.93</v>
      </c>
      <c r="J43" s="22"/>
    </row>
    <row r="44" spans="1:15">
      <c r="A44" s="51">
        <v>73499</v>
      </c>
      <c r="B44" s="40" t="s">
        <v>181</v>
      </c>
      <c r="C44" s="13" t="s">
        <v>93</v>
      </c>
      <c r="D44" s="53" t="s">
        <v>90</v>
      </c>
      <c r="E44" s="34">
        <v>0.5</v>
      </c>
      <c r="F44" s="14">
        <v>310</v>
      </c>
      <c r="G44" s="14">
        <f>E44*F44</f>
        <v>155</v>
      </c>
      <c r="H44" s="6">
        <v>46.5</v>
      </c>
      <c r="I44" s="6">
        <v>201.5</v>
      </c>
      <c r="J44" s="22"/>
    </row>
    <row r="45" spans="1:15">
      <c r="A45" s="52"/>
      <c r="B45" s="40" t="s">
        <v>182</v>
      </c>
      <c r="C45" s="37" t="s">
        <v>128</v>
      </c>
      <c r="D45" s="54" t="s">
        <v>94</v>
      </c>
      <c r="E45" s="29">
        <v>0.89</v>
      </c>
      <c r="F45" s="14">
        <v>400</v>
      </c>
      <c r="G45" s="14">
        <f>E45*F45</f>
        <v>356</v>
      </c>
      <c r="H45" s="6">
        <v>106.8</v>
      </c>
      <c r="I45" s="6">
        <v>462.8</v>
      </c>
      <c r="J45" s="22"/>
    </row>
    <row r="46" spans="1:15">
      <c r="A46" s="52"/>
      <c r="B46" s="40"/>
      <c r="C46" s="85" t="s">
        <v>4</v>
      </c>
      <c r="D46" s="86"/>
      <c r="E46" s="87"/>
      <c r="F46" s="88"/>
      <c r="G46" s="91">
        <f>SUM(G43:G45)</f>
        <v>7279.41</v>
      </c>
      <c r="H46" s="92">
        <f>SUM(H43:H45)</f>
        <v>2183.8200000000002</v>
      </c>
      <c r="I46" s="89"/>
      <c r="J46" s="103">
        <v>9463.23</v>
      </c>
      <c r="O46" s="65"/>
    </row>
    <row r="47" spans="1:15">
      <c r="A47" s="52"/>
      <c r="B47" s="40"/>
      <c r="C47" s="9"/>
      <c r="D47" s="4"/>
      <c r="E47" s="29"/>
      <c r="F47" s="14"/>
      <c r="G47" s="14"/>
      <c r="H47" s="6"/>
      <c r="I47" s="6"/>
      <c r="J47" s="22"/>
    </row>
    <row r="48" spans="1:15">
      <c r="A48" s="51"/>
      <c r="B48" s="42">
        <v>4</v>
      </c>
      <c r="C48" s="15" t="s">
        <v>30</v>
      </c>
      <c r="D48" s="4"/>
      <c r="E48" s="29"/>
      <c r="F48" s="6"/>
      <c r="G48" s="6"/>
      <c r="H48" s="6"/>
      <c r="I48" s="6"/>
      <c r="J48" s="22"/>
    </row>
    <row r="49" spans="1:15">
      <c r="A49" s="51"/>
      <c r="B49" s="40" t="s">
        <v>20</v>
      </c>
      <c r="C49" s="10" t="s">
        <v>140</v>
      </c>
      <c r="D49" s="4" t="s">
        <v>34</v>
      </c>
      <c r="E49" s="29">
        <v>100.17</v>
      </c>
      <c r="F49" s="6">
        <v>70</v>
      </c>
      <c r="G49" s="6">
        <f>F49*E49</f>
        <v>7011.9</v>
      </c>
      <c r="H49" s="6">
        <f>G49*0.3</f>
        <v>2103.5700000000002</v>
      </c>
      <c r="I49" s="6">
        <f>H49+G49</f>
        <v>9115.4699999999993</v>
      </c>
      <c r="J49" s="22"/>
    </row>
    <row r="50" spans="1:15">
      <c r="A50" s="51">
        <v>75381</v>
      </c>
      <c r="B50" s="40" t="s">
        <v>146</v>
      </c>
      <c r="C50" s="37" t="s">
        <v>95</v>
      </c>
      <c r="D50" s="4" t="s">
        <v>34</v>
      </c>
      <c r="E50" s="29">
        <f>E49</f>
        <v>100.17</v>
      </c>
      <c r="F50" s="32">
        <v>30</v>
      </c>
      <c r="G50" s="14">
        <f>E50*F50</f>
        <v>3005.1</v>
      </c>
      <c r="H50" s="6">
        <f>G50*0.3</f>
        <v>901.53</v>
      </c>
      <c r="I50" s="6">
        <f>G50+H50</f>
        <v>3906.63</v>
      </c>
      <c r="J50" s="22"/>
    </row>
    <row r="51" spans="1:15">
      <c r="A51" s="51" t="s">
        <v>139</v>
      </c>
      <c r="B51" s="40" t="s">
        <v>183</v>
      </c>
      <c r="C51" s="37" t="s">
        <v>166</v>
      </c>
      <c r="D51" s="4" t="s">
        <v>94</v>
      </c>
      <c r="E51" s="29">
        <v>88</v>
      </c>
      <c r="F51" s="32">
        <v>56.28</v>
      </c>
      <c r="G51" s="14">
        <v>4952.6400000000003</v>
      </c>
      <c r="H51" s="6">
        <v>1485.79</v>
      </c>
      <c r="I51" s="6">
        <v>6438.43</v>
      </c>
      <c r="J51" s="22"/>
    </row>
    <row r="52" spans="1:15">
      <c r="A52" s="51">
        <v>72104</v>
      </c>
      <c r="B52" s="40" t="s">
        <v>217</v>
      </c>
      <c r="C52" s="37" t="s">
        <v>218</v>
      </c>
      <c r="D52" s="4" t="s">
        <v>11</v>
      </c>
      <c r="E52" s="127" t="s">
        <v>219</v>
      </c>
      <c r="F52" s="32">
        <v>25.57</v>
      </c>
      <c r="G52" s="14">
        <v>929.75</v>
      </c>
      <c r="H52" s="6">
        <v>278.92</v>
      </c>
      <c r="I52" s="6">
        <v>1208.6600000000001</v>
      </c>
      <c r="J52" s="22"/>
    </row>
    <row r="53" spans="1:15">
      <c r="A53" s="51">
        <v>72108</v>
      </c>
      <c r="B53" s="40" t="s">
        <v>220</v>
      </c>
      <c r="C53" s="37" t="s">
        <v>221</v>
      </c>
      <c r="D53" s="4" t="s">
        <v>11</v>
      </c>
      <c r="E53" s="127">
        <v>36.36</v>
      </c>
      <c r="F53" s="32">
        <v>31.79</v>
      </c>
      <c r="G53" s="14">
        <v>1155.8800000000001</v>
      </c>
      <c r="H53" s="6">
        <v>346.76</v>
      </c>
      <c r="I53" s="6">
        <v>1502.65</v>
      </c>
      <c r="J53" s="22"/>
    </row>
    <row r="54" spans="1:15">
      <c r="A54" s="51"/>
      <c r="B54" s="41"/>
      <c r="C54" s="85" t="s">
        <v>4</v>
      </c>
      <c r="D54" s="86"/>
      <c r="E54" s="87"/>
      <c r="F54" s="88"/>
      <c r="G54" s="91">
        <f>SUM(G49:G53)</f>
        <v>17055.27</v>
      </c>
      <c r="H54" s="92">
        <f>SUM(H49:H53)</f>
        <v>5116.57</v>
      </c>
      <c r="I54" s="89"/>
      <c r="J54" s="90">
        <v>22171.84</v>
      </c>
      <c r="O54" s="65"/>
    </row>
    <row r="55" spans="1:15">
      <c r="A55" s="51"/>
      <c r="B55" s="41"/>
      <c r="C55" s="78"/>
      <c r="D55" s="79"/>
      <c r="E55" s="74"/>
      <c r="F55" s="75"/>
      <c r="G55" s="75"/>
      <c r="H55" s="76"/>
      <c r="I55" s="76"/>
      <c r="J55" s="77"/>
      <c r="O55" s="65"/>
    </row>
    <row r="56" spans="1:15">
      <c r="A56" s="51"/>
      <c r="B56" s="42">
        <v>5</v>
      </c>
      <c r="C56" s="81" t="s">
        <v>14</v>
      </c>
      <c r="D56" s="79"/>
      <c r="E56" s="74"/>
      <c r="F56" s="76"/>
      <c r="G56" s="76"/>
      <c r="H56" s="76"/>
      <c r="I56" s="76"/>
      <c r="J56" s="80"/>
    </row>
    <row r="57" spans="1:15">
      <c r="A57" s="52" t="s">
        <v>68</v>
      </c>
      <c r="B57" s="40" t="s">
        <v>22</v>
      </c>
      <c r="C57" s="11" t="s">
        <v>67</v>
      </c>
      <c r="D57" s="4" t="s">
        <v>37</v>
      </c>
      <c r="E57" s="34">
        <v>40</v>
      </c>
      <c r="F57" s="14">
        <v>45.19</v>
      </c>
      <c r="G57" s="14">
        <f t="shared" ref="G57:G63" si="4">E57*F57</f>
        <v>1807.6</v>
      </c>
      <c r="H57" s="6">
        <f>G57*0.3</f>
        <v>542.28</v>
      </c>
      <c r="I57" s="6">
        <f>G57+H57</f>
        <v>2349.88</v>
      </c>
      <c r="J57" s="80"/>
    </row>
    <row r="58" spans="1:15">
      <c r="A58" s="52" t="s">
        <v>69</v>
      </c>
      <c r="B58" s="40" t="s">
        <v>46</v>
      </c>
      <c r="C58" s="11" t="s">
        <v>138</v>
      </c>
      <c r="D58" s="28" t="s">
        <v>34</v>
      </c>
      <c r="E58" s="29">
        <f>J8</f>
        <v>81.99</v>
      </c>
      <c r="F58" s="14">
        <v>16.53</v>
      </c>
      <c r="G58" s="14">
        <f t="shared" si="4"/>
        <v>1355.29</v>
      </c>
      <c r="H58" s="6">
        <v>406.59</v>
      </c>
      <c r="I58" s="6">
        <v>1761.88</v>
      </c>
      <c r="J58" s="22"/>
    </row>
    <row r="59" spans="1:15">
      <c r="A59" s="52" t="s">
        <v>70</v>
      </c>
      <c r="B59" s="40" t="s">
        <v>75</v>
      </c>
      <c r="C59" s="13" t="s">
        <v>47</v>
      </c>
      <c r="D59" s="26" t="s">
        <v>34</v>
      </c>
      <c r="E59" s="29">
        <f>E58</f>
        <v>81.99</v>
      </c>
      <c r="F59" s="14">
        <v>16.88</v>
      </c>
      <c r="G59" s="14">
        <f t="shared" si="4"/>
        <v>1383.99</v>
      </c>
      <c r="H59" s="6">
        <f>G59*0.3</f>
        <v>415.2</v>
      </c>
      <c r="I59" s="6">
        <f>G59+H59</f>
        <v>1799.19</v>
      </c>
      <c r="J59" s="22"/>
    </row>
    <row r="60" spans="1:15" ht="25.5">
      <c r="A60" s="52"/>
      <c r="B60" s="40" t="s">
        <v>184</v>
      </c>
      <c r="C60" s="13" t="s">
        <v>126</v>
      </c>
      <c r="D60" s="36" t="s">
        <v>34</v>
      </c>
      <c r="E60" s="29">
        <f>E59</f>
        <v>81.99</v>
      </c>
      <c r="F60" s="32">
        <v>65</v>
      </c>
      <c r="G60" s="14">
        <f t="shared" si="4"/>
        <v>5329.35</v>
      </c>
      <c r="H60" s="6">
        <f>G60*0.3</f>
        <v>1598.81</v>
      </c>
      <c r="I60" s="6">
        <f>G60+H60</f>
        <v>6928.16</v>
      </c>
      <c r="J60" s="22"/>
    </row>
    <row r="61" spans="1:15" ht="25.5">
      <c r="A61" s="52" t="s">
        <v>71</v>
      </c>
      <c r="B61" s="40" t="s">
        <v>185</v>
      </c>
      <c r="C61" s="13" t="s">
        <v>127</v>
      </c>
      <c r="D61" s="36" t="s">
        <v>94</v>
      </c>
      <c r="E61" s="29">
        <v>2.6</v>
      </c>
      <c r="F61" s="32">
        <v>65</v>
      </c>
      <c r="G61" s="14">
        <f t="shared" si="4"/>
        <v>169</v>
      </c>
      <c r="H61" s="6">
        <f>G61*0.3</f>
        <v>50.7</v>
      </c>
      <c r="I61" s="6">
        <f>G61+H61</f>
        <v>219.7</v>
      </c>
      <c r="J61" s="22"/>
    </row>
    <row r="62" spans="1:15">
      <c r="A62" s="52" t="s">
        <v>74</v>
      </c>
      <c r="B62" s="40" t="s">
        <v>186</v>
      </c>
      <c r="C62" s="13" t="s">
        <v>141</v>
      </c>
      <c r="D62" s="36" t="s">
        <v>94</v>
      </c>
      <c r="E62" s="29">
        <v>21.82</v>
      </c>
      <c r="F62" s="32">
        <v>25.36</v>
      </c>
      <c r="G62" s="14">
        <f t="shared" si="4"/>
        <v>553.36</v>
      </c>
      <c r="H62" s="6">
        <f>G62*0.3</f>
        <v>166.01</v>
      </c>
      <c r="I62" s="6">
        <f>G62+H62</f>
        <v>719.37</v>
      </c>
      <c r="J62" s="22"/>
    </row>
    <row r="63" spans="1:15">
      <c r="A63" s="52"/>
      <c r="B63" s="40" t="s">
        <v>187</v>
      </c>
      <c r="C63" s="13" t="s">
        <v>129</v>
      </c>
      <c r="D63" s="36" t="s">
        <v>34</v>
      </c>
      <c r="E63" s="29">
        <v>0.3</v>
      </c>
      <c r="F63" s="32">
        <v>400</v>
      </c>
      <c r="G63" s="14">
        <f t="shared" si="4"/>
        <v>120</v>
      </c>
      <c r="H63" s="6">
        <v>36</v>
      </c>
      <c r="I63" s="6">
        <f>G63+H63</f>
        <v>156</v>
      </c>
      <c r="J63" s="22"/>
    </row>
    <row r="64" spans="1:15">
      <c r="A64" s="51"/>
      <c r="B64" s="42"/>
      <c r="C64" s="85" t="s">
        <v>4</v>
      </c>
      <c r="D64" s="86"/>
      <c r="E64" s="87"/>
      <c r="F64" s="88"/>
      <c r="G64" s="91">
        <f>SUM(G57:G63)</f>
        <v>10718.59</v>
      </c>
      <c r="H64" s="92">
        <f>SUM(H57:H63)</f>
        <v>3215.59</v>
      </c>
      <c r="I64" s="89"/>
      <c r="J64" s="90">
        <v>13934.18</v>
      </c>
      <c r="O64" s="19"/>
    </row>
    <row r="65" spans="1:10">
      <c r="A65" s="51"/>
      <c r="B65" s="35"/>
      <c r="C65" s="72"/>
      <c r="D65" s="79"/>
      <c r="E65" s="74"/>
      <c r="F65" s="76"/>
      <c r="G65" s="76"/>
      <c r="H65" s="76"/>
      <c r="I65" s="76"/>
      <c r="J65" s="77"/>
    </row>
    <row r="66" spans="1:10">
      <c r="A66" s="51"/>
      <c r="B66" s="42">
        <v>6</v>
      </c>
      <c r="C66" s="15" t="s">
        <v>132</v>
      </c>
      <c r="D66" s="4"/>
      <c r="E66" s="29"/>
      <c r="F66" s="6"/>
      <c r="G66" s="6"/>
      <c r="H66" s="6"/>
      <c r="I66" s="6"/>
      <c r="J66" s="77"/>
    </row>
    <row r="67" spans="1:10">
      <c r="A67" s="52" t="s">
        <v>96</v>
      </c>
      <c r="B67" s="40" t="s">
        <v>23</v>
      </c>
      <c r="C67" s="13" t="s">
        <v>130</v>
      </c>
      <c r="D67" s="26" t="s">
        <v>34</v>
      </c>
      <c r="E67" s="29">
        <v>110</v>
      </c>
      <c r="F67" s="14">
        <v>4.2300000000000004</v>
      </c>
      <c r="G67" s="14">
        <f>E67*F67</f>
        <v>465.3</v>
      </c>
      <c r="H67" s="6">
        <f>G67*0.3</f>
        <v>139.59</v>
      </c>
      <c r="I67" s="6">
        <f>G67+H67</f>
        <v>604.89</v>
      </c>
      <c r="J67" s="22"/>
    </row>
    <row r="68" spans="1:10">
      <c r="A68" s="52">
        <v>5993</v>
      </c>
      <c r="B68" s="40" t="s">
        <v>48</v>
      </c>
      <c r="C68" s="37" t="s">
        <v>72</v>
      </c>
      <c r="D68" s="4" t="s">
        <v>34</v>
      </c>
      <c r="E68" s="34">
        <v>110</v>
      </c>
      <c r="F68" s="6">
        <v>20.46</v>
      </c>
      <c r="G68" s="14">
        <f>E68*F68</f>
        <v>2250.6</v>
      </c>
      <c r="H68" s="6">
        <v>675.18</v>
      </c>
      <c r="I68" s="6">
        <v>2925.78</v>
      </c>
      <c r="J68" s="22"/>
    </row>
    <row r="69" spans="1:10">
      <c r="A69" s="52" t="s">
        <v>131</v>
      </c>
      <c r="B69" s="40" t="s">
        <v>38</v>
      </c>
      <c r="C69" s="70" t="s">
        <v>133</v>
      </c>
      <c r="D69" s="7" t="s">
        <v>94</v>
      </c>
      <c r="E69" s="34">
        <v>110</v>
      </c>
      <c r="F69" s="6">
        <v>23.92</v>
      </c>
      <c r="G69" s="14">
        <f>E69*F69</f>
        <v>2631.2</v>
      </c>
      <c r="H69" s="6">
        <f>G69*0.3</f>
        <v>789.36</v>
      </c>
      <c r="I69" s="6">
        <f>G69+H69</f>
        <v>3420.56</v>
      </c>
      <c r="J69" s="22"/>
    </row>
    <row r="70" spans="1:10">
      <c r="A70" s="52"/>
      <c r="B70" s="41"/>
      <c r="C70" s="94" t="s">
        <v>4</v>
      </c>
      <c r="D70" s="95"/>
      <c r="E70" s="89"/>
      <c r="F70" s="89"/>
      <c r="G70" s="91">
        <f>SUM(G67:G69)</f>
        <v>5347.1</v>
      </c>
      <c r="H70" s="92">
        <f>SUM(H67:H69)</f>
        <v>1604.13</v>
      </c>
      <c r="I70" s="89"/>
      <c r="J70" s="90">
        <v>6951.23</v>
      </c>
    </row>
    <row r="71" spans="1:10">
      <c r="A71" s="52"/>
      <c r="B71" s="41"/>
      <c r="C71" s="70"/>
      <c r="D71" s="4"/>
      <c r="E71" s="34"/>
      <c r="F71" s="6"/>
      <c r="G71" s="14"/>
      <c r="H71" s="6"/>
      <c r="I71" s="6"/>
      <c r="J71" s="77"/>
    </row>
    <row r="72" spans="1:10">
      <c r="A72" s="51"/>
      <c r="B72" s="42">
        <v>7</v>
      </c>
      <c r="C72" s="71" t="s">
        <v>134</v>
      </c>
      <c r="D72" s="4"/>
      <c r="E72" s="29"/>
      <c r="F72" s="6"/>
      <c r="G72" s="14"/>
      <c r="H72" s="6"/>
      <c r="I72" s="6"/>
      <c r="J72" s="22"/>
    </row>
    <row r="73" spans="1:10">
      <c r="A73" s="51">
        <v>41602</v>
      </c>
      <c r="B73" s="40" t="s">
        <v>24</v>
      </c>
      <c r="C73" s="13" t="s">
        <v>135</v>
      </c>
      <c r="D73" s="26" t="s">
        <v>34</v>
      </c>
      <c r="E73" s="29">
        <v>81.99</v>
      </c>
      <c r="F73" s="14">
        <v>35</v>
      </c>
      <c r="G73" s="14">
        <f>E73*F73</f>
        <v>2869.65</v>
      </c>
      <c r="H73" s="6">
        <v>860.89</v>
      </c>
      <c r="I73" s="6">
        <f>G73+H73</f>
        <v>3730.54</v>
      </c>
      <c r="J73" s="22"/>
    </row>
    <row r="74" spans="1:10">
      <c r="A74" s="52"/>
      <c r="B74" s="41"/>
      <c r="C74" s="85" t="s">
        <v>4</v>
      </c>
      <c r="D74" s="96"/>
      <c r="E74" s="87"/>
      <c r="F74" s="88"/>
      <c r="G74" s="91">
        <v>2869.65</v>
      </c>
      <c r="H74" s="92">
        <v>860.89</v>
      </c>
      <c r="I74" s="89"/>
      <c r="J74" s="90">
        <v>3730.54</v>
      </c>
    </row>
    <row r="75" spans="1:10">
      <c r="A75" s="52"/>
      <c r="B75" s="41"/>
      <c r="C75" s="85"/>
      <c r="D75" s="126"/>
      <c r="E75" s="87"/>
      <c r="F75" s="88"/>
      <c r="G75" s="91"/>
      <c r="H75" s="92"/>
      <c r="I75" s="89"/>
      <c r="J75" s="90"/>
    </row>
    <row r="76" spans="1:10">
      <c r="A76" s="51"/>
      <c r="B76" s="42">
        <v>8</v>
      </c>
      <c r="C76" s="15" t="s">
        <v>136</v>
      </c>
      <c r="D76" s="4"/>
      <c r="E76" s="29"/>
      <c r="F76" s="6"/>
      <c r="G76" s="6"/>
      <c r="H76" s="6"/>
      <c r="I76" s="6"/>
      <c r="J76" s="21"/>
    </row>
    <row r="77" spans="1:10">
      <c r="A77" s="51"/>
      <c r="B77" s="41"/>
      <c r="C77" s="8" t="s">
        <v>15</v>
      </c>
      <c r="D77" s="4"/>
      <c r="E77" s="29"/>
      <c r="F77" s="6"/>
      <c r="G77" s="6"/>
      <c r="H77" s="6"/>
      <c r="I77" s="6"/>
      <c r="J77" s="22"/>
    </row>
    <row r="78" spans="1:10" ht="25.5">
      <c r="A78" s="52" t="s">
        <v>97</v>
      </c>
      <c r="B78" s="40" t="s">
        <v>25</v>
      </c>
      <c r="C78" s="13" t="s">
        <v>98</v>
      </c>
      <c r="D78" s="7" t="s">
        <v>34</v>
      </c>
      <c r="E78" s="29">
        <v>2.54</v>
      </c>
      <c r="F78" s="32">
        <v>945</v>
      </c>
      <c r="G78" s="14">
        <f>E78*F78</f>
        <v>2400.3000000000002</v>
      </c>
      <c r="H78" s="6">
        <v>720.09</v>
      </c>
      <c r="I78" s="6">
        <v>3120.09</v>
      </c>
      <c r="J78" s="61"/>
    </row>
    <row r="79" spans="1:10">
      <c r="A79" s="51"/>
      <c r="B79" s="40"/>
      <c r="C79" s="8" t="s">
        <v>28</v>
      </c>
      <c r="D79" s="7"/>
      <c r="E79" s="29"/>
      <c r="F79" s="6"/>
      <c r="G79" s="14"/>
      <c r="H79" s="6"/>
      <c r="I79" s="6"/>
      <c r="J79" s="21"/>
    </row>
    <row r="80" spans="1:10">
      <c r="A80" s="51" t="s">
        <v>97</v>
      </c>
      <c r="B80" s="40" t="s">
        <v>26</v>
      </c>
      <c r="C80" s="37" t="s">
        <v>114</v>
      </c>
      <c r="D80" s="28" t="s">
        <v>34</v>
      </c>
      <c r="E80" s="29">
        <v>7.63</v>
      </c>
      <c r="F80" s="34">
        <v>945</v>
      </c>
      <c r="G80" s="14">
        <f>E80*F80</f>
        <v>7210.35</v>
      </c>
      <c r="H80" s="6">
        <v>2163.11</v>
      </c>
      <c r="I80" s="6">
        <v>9373.4500000000007</v>
      </c>
      <c r="J80" s="21"/>
    </row>
    <row r="81" spans="1:10">
      <c r="A81" s="52"/>
      <c r="B81" s="41"/>
      <c r="C81" s="85" t="s">
        <v>4</v>
      </c>
      <c r="D81" s="86"/>
      <c r="E81" s="87"/>
      <c r="F81" s="88"/>
      <c r="G81" s="91">
        <f>SUM(G78:G80)</f>
        <v>9610.65</v>
      </c>
      <c r="H81" s="92">
        <f>SUM(H78:H80)</f>
        <v>2883.2</v>
      </c>
      <c r="I81" s="89"/>
      <c r="J81" s="90">
        <v>12493.85</v>
      </c>
    </row>
    <row r="82" spans="1:10">
      <c r="A82" s="52"/>
      <c r="B82" s="40"/>
      <c r="C82" s="13"/>
      <c r="D82" s="7"/>
      <c r="E82" s="29"/>
      <c r="F82" s="32"/>
      <c r="G82" s="32"/>
      <c r="H82" s="6"/>
      <c r="I82" s="6"/>
      <c r="J82" s="77"/>
    </row>
    <row r="83" spans="1:10">
      <c r="A83" s="42"/>
      <c r="B83" s="124">
        <v>9</v>
      </c>
      <c r="C83" s="15" t="s">
        <v>84</v>
      </c>
      <c r="D83" s="7"/>
      <c r="E83" s="29"/>
      <c r="F83" s="6"/>
      <c r="G83" s="32"/>
      <c r="H83" s="6"/>
      <c r="I83" s="6"/>
      <c r="J83" s="22"/>
    </row>
    <row r="84" spans="1:10">
      <c r="A84" s="51"/>
      <c r="B84" s="40"/>
      <c r="C84" s="8" t="s">
        <v>31</v>
      </c>
      <c r="D84" s="28"/>
      <c r="E84" s="29"/>
      <c r="F84" s="34"/>
      <c r="G84" s="32"/>
      <c r="H84" s="6"/>
      <c r="I84" s="6"/>
      <c r="J84" s="22"/>
    </row>
    <row r="85" spans="1:10">
      <c r="A85" s="51">
        <v>73613</v>
      </c>
      <c r="B85" s="46" t="s">
        <v>27</v>
      </c>
      <c r="C85" s="13" t="s">
        <v>76</v>
      </c>
      <c r="D85" s="7" t="s">
        <v>11</v>
      </c>
      <c r="E85" s="29">
        <v>31.6</v>
      </c>
      <c r="F85" s="14">
        <v>9.92</v>
      </c>
      <c r="G85" s="14">
        <f t="shared" ref="G85:G101" si="5">E85*F85</f>
        <v>313.47000000000003</v>
      </c>
      <c r="H85" s="6">
        <v>94.04</v>
      </c>
      <c r="I85" s="6">
        <v>407.51</v>
      </c>
      <c r="J85" s="22"/>
    </row>
    <row r="86" spans="1:10">
      <c r="A86" s="51">
        <v>73614</v>
      </c>
      <c r="B86" s="46" t="s">
        <v>188</v>
      </c>
      <c r="C86" s="13" t="s">
        <v>99</v>
      </c>
      <c r="D86" s="7" t="s">
        <v>11</v>
      </c>
      <c r="E86" s="29">
        <v>11.9</v>
      </c>
      <c r="F86" s="14">
        <v>9.3699999999999992</v>
      </c>
      <c r="G86" s="14">
        <f t="shared" si="5"/>
        <v>111.5</v>
      </c>
      <c r="H86" s="6">
        <v>33.450000000000003</v>
      </c>
      <c r="I86" s="6">
        <f>E86*H86</f>
        <v>398.06</v>
      </c>
      <c r="J86" s="22"/>
    </row>
    <row r="87" spans="1:10">
      <c r="A87" s="52">
        <v>83388</v>
      </c>
      <c r="B87" s="46" t="s">
        <v>189</v>
      </c>
      <c r="C87" s="13" t="s">
        <v>100</v>
      </c>
      <c r="D87" s="7" t="s">
        <v>2</v>
      </c>
      <c r="E87" s="29">
        <v>4</v>
      </c>
      <c r="F87" s="14">
        <v>8.4499999999999993</v>
      </c>
      <c r="G87" s="14">
        <f t="shared" si="5"/>
        <v>33.799999999999997</v>
      </c>
      <c r="H87" s="6">
        <v>10.14</v>
      </c>
      <c r="I87" s="6">
        <f>E87*H87</f>
        <v>40.56</v>
      </c>
      <c r="J87" s="22"/>
    </row>
    <row r="88" spans="1:10">
      <c r="A88" s="52"/>
      <c r="B88" s="46" t="s">
        <v>190</v>
      </c>
      <c r="C88" s="13" t="s">
        <v>143</v>
      </c>
      <c r="D88" s="7" t="s">
        <v>2</v>
      </c>
      <c r="E88" s="29">
        <v>22</v>
      </c>
      <c r="F88" s="14">
        <v>6.58</v>
      </c>
      <c r="G88" s="14">
        <f t="shared" si="5"/>
        <v>144.76</v>
      </c>
      <c r="H88" s="6">
        <v>43.43</v>
      </c>
      <c r="I88" s="6">
        <v>188.19</v>
      </c>
      <c r="J88" s="22"/>
    </row>
    <row r="89" spans="1:10">
      <c r="A89" s="52" t="s">
        <v>107</v>
      </c>
      <c r="B89" s="40" t="s">
        <v>191</v>
      </c>
      <c r="C89" s="37" t="s">
        <v>108</v>
      </c>
      <c r="D89" s="4" t="s">
        <v>2</v>
      </c>
      <c r="E89" s="34">
        <v>2</v>
      </c>
      <c r="F89" s="6">
        <v>8.6</v>
      </c>
      <c r="G89" s="14">
        <f t="shared" si="5"/>
        <v>17.2</v>
      </c>
      <c r="H89" s="6">
        <v>5.16</v>
      </c>
      <c r="I89" s="6">
        <v>22.36</v>
      </c>
      <c r="J89" s="22"/>
    </row>
    <row r="90" spans="1:10">
      <c r="A90" s="52"/>
      <c r="B90" s="40" t="s">
        <v>192</v>
      </c>
      <c r="C90" s="37" t="s">
        <v>144</v>
      </c>
      <c r="D90" s="7" t="s">
        <v>2</v>
      </c>
      <c r="E90" s="34">
        <v>1</v>
      </c>
      <c r="F90" s="6">
        <v>8.6</v>
      </c>
      <c r="G90" s="14">
        <f t="shared" si="5"/>
        <v>8.6</v>
      </c>
      <c r="H90" s="6">
        <v>2.58</v>
      </c>
      <c r="I90" s="6">
        <v>11.18</v>
      </c>
      <c r="J90" s="22"/>
    </row>
    <row r="91" spans="1:10">
      <c r="A91" s="52"/>
      <c r="B91" s="40" t="s">
        <v>193</v>
      </c>
      <c r="C91" s="37" t="s">
        <v>147</v>
      </c>
      <c r="D91" s="7" t="s">
        <v>2</v>
      </c>
      <c r="E91" s="34">
        <v>1</v>
      </c>
      <c r="F91" s="6">
        <v>8.6</v>
      </c>
      <c r="G91" s="14">
        <f t="shared" si="5"/>
        <v>8.6</v>
      </c>
      <c r="H91" s="6">
        <v>2.58</v>
      </c>
      <c r="I91" s="6">
        <v>11.18</v>
      </c>
      <c r="J91" s="22"/>
    </row>
    <row r="92" spans="1:10">
      <c r="A92" s="51"/>
      <c r="B92" s="40" t="s">
        <v>194</v>
      </c>
      <c r="C92" s="37" t="s">
        <v>148</v>
      </c>
      <c r="D92" s="30" t="s">
        <v>2</v>
      </c>
      <c r="E92" s="29">
        <v>4</v>
      </c>
      <c r="F92" s="6">
        <v>1.5</v>
      </c>
      <c r="G92" s="14">
        <f t="shared" si="5"/>
        <v>6</v>
      </c>
      <c r="H92" s="6">
        <v>1.8</v>
      </c>
      <c r="I92" s="6">
        <v>7.8</v>
      </c>
      <c r="J92" s="22"/>
    </row>
    <row r="93" spans="1:10">
      <c r="A93" s="52"/>
      <c r="B93" s="40" t="s">
        <v>195</v>
      </c>
      <c r="C93" s="13" t="s">
        <v>149</v>
      </c>
      <c r="D93" s="7" t="s">
        <v>2</v>
      </c>
      <c r="E93" s="29">
        <v>2</v>
      </c>
      <c r="F93" s="14">
        <v>5</v>
      </c>
      <c r="G93" s="14">
        <f t="shared" si="5"/>
        <v>10</v>
      </c>
      <c r="H93" s="6">
        <v>3</v>
      </c>
      <c r="I93" s="6">
        <v>13</v>
      </c>
      <c r="J93" s="22"/>
    </row>
    <row r="94" spans="1:10">
      <c r="A94" s="52"/>
      <c r="B94" s="40" t="s">
        <v>196</v>
      </c>
      <c r="C94" s="37" t="s">
        <v>150</v>
      </c>
      <c r="D94" s="7" t="s">
        <v>2</v>
      </c>
      <c r="E94" s="29">
        <v>31</v>
      </c>
      <c r="F94" s="14">
        <v>5</v>
      </c>
      <c r="G94" s="14">
        <f t="shared" si="5"/>
        <v>155</v>
      </c>
      <c r="H94" s="6">
        <v>46.5</v>
      </c>
      <c r="I94" s="6">
        <v>201.5</v>
      </c>
      <c r="J94" s="22"/>
    </row>
    <row r="95" spans="1:10">
      <c r="A95" s="51"/>
      <c r="B95" s="40" t="s">
        <v>197</v>
      </c>
      <c r="C95" s="70" t="s">
        <v>151</v>
      </c>
      <c r="D95" s="4" t="s">
        <v>2</v>
      </c>
      <c r="E95" s="29">
        <v>2</v>
      </c>
      <c r="F95" s="6">
        <v>8</v>
      </c>
      <c r="G95" s="14">
        <f t="shared" si="5"/>
        <v>16</v>
      </c>
      <c r="H95" s="6">
        <v>4.8</v>
      </c>
      <c r="I95" s="6">
        <v>20.8</v>
      </c>
      <c r="J95" s="22"/>
    </row>
    <row r="96" spans="1:10">
      <c r="A96" s="51"/>
      <c r="B96" s="40" t="s">
        <v>198</v>
      </c>
      <c r="C96" s="13" t="s">
        <v>152</v>
      </c>
      <c r="D96" s="26" t="s">
        <v>2</v>
      </c>
      <c r="E96" s="29">
        <v>27</v>
      </c>
      <c r="F96" s="14">
        <v>8</v>
      </c>
      <c r="G96" s="14">
        <f t="shared" si="5"/>
        <v>216</v>
      </c>
      <c r="H96" s="6">
        <v>64.8</v>
      </c>
      <c r="I96" s="6">
        <v>280.8</v>
      </c>
      <c r="J96" s="22"/>
    </row>
    <row r="97" spans="1:10">
      <c r="A97" s="52"/>
      <c r="B97" s="40" t="s">
        <v>199</v>
      </c>
      <c r="C97" s="37" t="s">
        <v>153</v>
      </c>
      <c r="D97" s="53" t="s">
        <v>2</v>
      </c>
      <c r="E97" s="29">
        <v>4</v>
      </c>
      <c r="F97" s="14">
        <v>8</v>
      </c>
      <c r="G97" s="14">
        <f t="shared" si="5"/>
        <v>32</v>
      </c>
      <c r="H97" s="6">
        <v>9.6</v>
      </c>
      <c r="I97" s="6">
        <v>41.6</v>
      </c>
      <c r="J97" s="22"/>
    </row>
    <row r="98" spans="1:10">
      <c r="A98" s="51">
        <v>83416</v>
      </c>
      <c r="B98" s="56" t="s">
        <v>200</v>
      </c>
      <c r="C98" s="37" t="s">
        <v>102</v>
      </c>
      <c r="D98" s="7" t="s">
        <v>11</v>
      </c>
      <c r="E98" s="29">
        <v>30.8</v>
      </c>
      <c r="F98" s="6">
        <v>1.98</v>
      </c>
      <c r="G98" s="14">
        <f t="shared" si="5"/>
        <v>60.98</v>
      </c>
      <c r="H98" s="6">
        <v>18.29</v>
      </c>
      <c r="I98" s="6">
        <v>79.27</v>
      </c>
      <c r="J98" s="22"/>
    </row>
    <row r="99" spans="1:10">
      <c r="A99" s="51">
        <v>83417</v>
      </c>
      <c r="B99" s="56" t="s">
        <v>201</v>
      </c>
      <c r="C99" s="10" t="s">
        <v>103</v>
      </c>
      <c r="D99" s="7" t="s">
        <v>11</v>
      </c>
      <c r="E99" s="29">
        <v>156.9</v>
      </c>
      <c r="F99" s="6">
        <v>2.5099999999999998</v>
      </c>
      <c r="G99" s="14">
        <f t="shared" si="5"/>
        <v>393.82</v>
      </c>
      <c r="H99" s="6">
        <v>118.14</v>
      </c>
      <c r="I99" s="6">
        <v>511.96</v>
      </c>
      <c r="J99" s="21"/>
    </row>
    <row r="100" spans="1:10">
      <c r="A100" s="52"/>
      <c r="B100" s="40" t="s">
        <v>202</v>
      </c>
      <c r="C100" s="10" t="s">
        <v>104</v>
      </c>
      <c r="D100" s="7" t="s">
        <v>2</v>
      </c>
      <c r="E100" s="34">
        <v>5</v>
      </c>
      <c r="F100" s="6">
        <v>20</v>
      </c>
      <c r="G100" s="14">
        <f t="shared" si="5"/>
        <v>100</v>
      </c>
      <c r="H100" s="6">
        <v>30</v>
      </c>
      <c r="I100" s="6">
        <v>130</v>
      </c>
      <c r="J100" s="22"/>
    </row>
    <row r="101" spans="1:10">
      <c r="A101" s="52">
        <v>83555</v>
      </c>
      <c r="B101" s="40" t="s">
        <v>203</v>
      </c>
      <c r="C101" s="37" t="s">
        <v>105</v>
      </c>
      <c r="D101" s="7" t="s">
        <v>2</v>
      </c>
      <c r="E101" s="34">
        <v>22</v>
      </c>
      <c r="F101" s="6">
        <v>19.09</v>
      </c>
      <c r="G101" s="14">
        <f t="shared" si="5"/>
        <v>419.98</v>
      </c>
      <c r="H101" s="6">
        <v>125.99</v>
      </c>
      <c r="I101" s="6">
        <v>545.97</v>
      </c>
      <c r="J101" s="22"/>
    </row>
    <row r="102" spans="1:10">
      <c r="A102" s="52">
        <v>72332</v>
      </c>
      <c r="B102" s="40" t="s">
        <v>204</v>
      </c>
      <c r="C102" s="13" t="s">
        <v>106</v>
      </c>
      <c r="D102" s="7" t="s">
        <v>2</v>
      </c>
      <c r="E102" s="34">
        <v>2</v>
      </c>
      <c r="F102" s="32">
        <v>11.89</v>
      </c>
      <c r="G102" s="14">
        <f t="shared" ref="G102:G110" si="6">E102*F102</f>
        <v>23.78</v>
      </c>
      <c r="H102" s="6">
        <v>7.13</v>
      </c>
      <c r="I102" s="6">
        <v>30.91</v>
      </c>
      <c r="J102" s="22"/>
    </row>
    <row r="103" spans="1:10">
      <c r="A103" s="52"/>
      <c r="B103" s="40" t="s">
        <v>205</v>
      </c>
      <c r="C103" s="37" t="s">
        <v>154</v>
      </c>
      <c r="D103" s="7" t="s">
        <v>2</v>
      </c>
      <c r="E103" s="34">
        <v>2</v>
      </c>
      <c r="F103" s="6">
        <v>8.6</v>
      </c>
      <c r="G103" s="14">
        <f t="shared" si="6"/>
        <v>17.2</v>
      </c>
      <c r="H103" s="6">
        <v>5.16</v>
      </c>
      <c r="I103" s="6">
        <v>22.36</v>
      </c>
      <c r="J103" s="22"/>
    </row>
    <row r="104" spans="1:10">
      <c r="A104" s="52" t="s">
        <v>109</v>
      </c>
      <c r="B104" s="40" t="s">
        <v>206</v>
      </c>
      <c r="C104" s="37" t="s">
        <v>110</v>
      </c>
      <c r="D104" s="36" t="s">
        <v>2</v>
      </c>
      <c r="E104" s="34">
        <v>3</v>
      </c>
      <c r="F104" s="34">
        <v>8.09</v>
      </c>
      <c r="G104" s="14">
        <f t="shared" si="6"/>
        <v>24.27</v>
      </c>
      <c r="H104" s="6">
        <v>7.28</v>
      </c>
      <c r="I104" s="6">
        <v>31.55</v>
      </c>
      <c r="J104" s="22"/>
    </row>
    <row r="105" spans="1:10">
      <c r="A105" s="52" t="s">
        <v>109</v>
      </c>
      <c r="B105" s="40" t="s">
        <v>207</v>
      </c>
      <c r="C105" s="37" t="s">
        <v>111</v>
      </c>
      <c r="D105" s="36" t="s">
        <v>2</v>
      </c>
      <c r="E105" s="34">
        <v>3</v>
      </c>
      <c r="F105" s="34">
        <v>8.09</v>
      </c>
      <c r="G105" s="14">
        <f t="shared" si="6"/>
        <v>24.27</v>
      </c>
      <c r="H105" s="6">
        <v>7.28</v>
      </c>
      <c r="I105" s="6">
        <v>31.55</v>
      </c>
      <c r="J105" s="22"/>
    </row>
    <row r="106" spans="1:10">
      <c r="A106" s="52"/>
      <c r="B106" s="56" t="s">
        <v>208</v>
      </c>
      <c r="C106" s="37" t="s">
        <v>155</v>
      </c>
      <c r="D106" s="7" t="s">
        <v>2</v>
      </c>
      <c r="E106" s="34">
        <v>8</v>
      </c>
      <c r="F106" s="6">
        <v>33</v>
      </c>
      <c r="G106" s="14">
        <f t="shared" si="6"/>
        <v>264</v>
      </c>
      <c r="H106" s="6">
        <v>79.2</v>
      </c>
      <c r="I106" s="6">
        <v>343.2</v>
      </c>
      <c r="J106" s="22"/>
    </row>
    <row r="107" spans="1:10">
      <c r="A107" s="52" t="s">
        <v>101</v>
      </c>
      <c r="B107" s="56" t="s">
        <v>209</v>
      </c>
      <c r="C107" s="37" t="s">
        <v>156</v>
      </c>
      <c r="D107" s="7" t="s">
        <v>2</v>
      </c>
      <c r="E107" s="34">
        <v>19</v>
      </c>
      <c r="F107" s="6">
        <v>33</v>
      </c>
      <c r="G107" s="14">
        <f t="shared" si="6"/>
        <v>627</v>
      </c>
      <c r="H107" s="6">
        <v>188.1</v>
      </c>
      <c r="I107" s="6">
        <v>815.1</v>
      </c>
      <c r="J107" s="22"/>
    </row>
    <row r="108" spans="1:10">
      <c r="A108" s="52" t="s">
        <v>81</v>
      </c>
      <c r="B108" s="40" t="s">
        <v>210</v>
      </c>
      <c r="C108" s="62" t="s">
        <v>112</v>
      </c>
      <c r="D108" s="7" t="s">
        <v>2</v>
      </c>
      <c r="E108" s="34">
        <v>4</v>
      </c>
      <c r="F108" s="6">
        <v>76.709999999999994</v>
      </c>
      <c r="G108" s="14">
        <f t="shared" si="6"/>
        <v>306.83999999999997</v>
      </c>
      <c r="H108" s="6">
        <v>92.05</v>
      </c>
      <c r="I108" s="6">
        <v>398.89</v>
      </c>
      <c r="J108" s="22"/>
    </row>
    <row r="109" spans="1:10">
      <c r="A109" s="52"/>
      <c r="B109" s="125" t="s">
        <v>211</v>
      </c>
      <c r="C109" s="37" t="s">
        <v>157</v>
      </c>
      <c r="D109" s="7" t="s">
        <v>2</v>
      </c>
      <c r="E109" s="34">
        <v>8</v>
      </c>
      <c r="F109" s="6">
        <v>40.200000000000003</v>
      </c>
      <c r="G109" s="14">
        <f t="shared" si="6"/>
        <v>321.60000000000002</v>
      </c>
      <c r="H109" s="6">
        <v>96.48</v>
      </c>
      <c r="I109" s="6">
        <v>418.08</v>
      </c>
      <c r="J109" s="22"/>
    </row>
    <row r="110" spans="1:10">
      <c r="A110" s="52"/>
      <c r="B110" s="56" t="s">
        <v>212</v>
      </c>
      <c r="C110" s="37" t="s">
        <v>158</v>
      </c>
      <c r="D110" s="7" t="s">
        <v>2</v>
      </c>
      <c r="E110" s="34">
        <v>1</v>
      </c>
      <c r="F110" s="6">
        <v>142.15</v>
      </c>
      <c r="G110" s="14">
        <f t="shared" si="6"/>
        <v>142.15</v>
      </c>
      <c r="H110" s="6">
        <v>42.65</v>
      </c>
      <c r="I110" s="6">
        <v>184.79</v>
      </c>
      <c r="J110" s="22"/>
    </row>
    <row r="111" spans="1:10">
      <c r="A111" s="52"/>
      <c r="B111" s="82"/>
      <c r="C111" s="85" t="s">
        <v>4</v>
      </c>
      <c r="D111" s="86"/>
      <c r="E111" s="87"/>
      <c r="F111" s="88"/>
      <c r="G111" s="91">
        <f>SUM(G85:G110)</f>
        <v>3798.82</v>
      </c>
      <c r="H111" s="92">
        <v>1139.6400000000001</v>
      </c>
      <c r="I111" s="89"/>
      <c r="J111" s="90">
        <v>4938.47</v>
      </c>
    </row>
    <row r="112" spans="1:10">
      <c r="A112" s="52"/>
      <c r="B112" s="57"/>
      <c r="C112" s="13"/>
      <c r="D112" s="7"/>
      <c r="E112" s="29"/>
      <c r="F112" s="14"/>
      <c r="G112" s="14"/>
      <c r="H112" s="6"/>
      <c r="I112" s="6"/>
      <c r="J112" s="6"/>
    </row>
    <row r="113" spans="1:10">
      <c r="A113" s="52"/>
      <c r="B113" s="44">
        <v>10</v>
      </c>
      <c r="C113" s="15" t="s">
        <v>87</v>
      </c>
      <c r="D113" s="7"/>
      <c r="E113" s="29"/>
      <c r="F113" s="14"/>
      <c r="G113" s="14"/>
      <c r="H113" s="6"/>
      <c r="I113" s="6"/>
      <c r="J113" s="22"/>
    </row>
    <row r="114" spans="1:10">
      <c r="A114" s="52" t="s">
        <v>101</v>
      </c>
      <c r="B114" s="56" t="s">
        <v>29</v>
      </c>
      <c r="C114" s="13" t="s">
        <v>85</v>
      </c>
      <c r="D114" s="7" t="s">
        <v>2</v>
      </c>
      <c r="E114" s="29">
        <v>2</v>
      </c>
      <c r="F114" s="14">
        <v>80</v>
      </c>
      <c r="G114" s="14">
        <f>E114*F114</f>
        <v>160</v>
      </c>
      <c r="H114" s="6">
        <v>48</v>
      </c>
      <c r="I114" s="6">
        <v>208</v>
      </c>
      <c r="J114" s="22"/>
    </row>
    <row r="115" spans="1:10" ht="25.5">
      <c r="A115" s="52"/>
      <c r="B115" s="56" t="s">
        <v>73</v>
      </c>
      <c r="C115" s="13" t="s">
        <v>159</v>
      </c>
      <c r="D115" s="7" t="s">
        <v>11</v>
      </c>
      <c r="E115" s="29">
        <v>90</v>
      </c>
      <c r="F115" s="14">
        <v>10.97</v>
      </c>
      <c r="G115" s="14">
        <f>E115*F115</f>
        <v>987.3</v>
      </c>
      <c r="H115" s="6">
        <v>296.19</v>
      </c>
      <c r="I115" s="6">
        <v>1283.49</v>
      </c>
      <c r="J115" s="22"/>
    </row>
    <row r="116" spans="1:10" ht="25.5">
      <c r="A116" s="52"/>
      <c r="B116" s="56" t="s">
        <v>213</v>
      </c>
      <c r="C116" s="13" t="s">
        <v>160</v>
      </c>
      <c r="D116" s="7" t="s">
        <v>2</v>
      </c>
      <c r="E116" s="29">
        <v>2</v>
      </c>
      <c r="F116" s="14">
        <v>80</v>
      </c>
      <c r="G116" s="14">
        <f>E116*F116</f>
        <v>160</v>
      </c>
      <c r="H116" s="6">
        <v>48</v>
      </c>
      <c r="I116" s="6">
        <v>208</v>
      </c>
      <c r="J116" s="22"/>
    </row>
    <row r="117" spans="1:10">
      <c r="A117" s="52"/>
      <c r="B117" s="56" t="s">
        <v>214</v>
      </c>
      <c r="C117" s="13" t="s">
        <v>161</v>
      </c>
      <c r="D117" s="7" t="s">
        <v>11</v>
      </c>
      <c r="E117" s="29">
        <v>90</v>
      </c>
      <c r="F117" s="14">
        <v>7.67</v>
      </c>
      <c r="G117" s="14">
        <f>E117*F117</f>
        <v>690.3</v>
      </c>
      <c r="H117" s="6">
        <v>207.09</v>
      </c>
      <c r="I117" s="6">
        <v>897.39</v>
      </c>
      <c r="J117" s="22"/>
    </row>
    <row r="118" spans="1:10" ht="25.5">
      <c r="A118" s="52"/>
      <c r="B118" s="56" t="s">
        <v>215</v>
      </c>
      <c r="C118" s="13" t="s">
        <v>162</v>
      </c>
      <c r="D118" s="7" t="s">
        <v>11</v>
      </c>
      <c r="E118" s="29">
        <v>80</v>
      </c>
      <c r="F118" s="14">
        <v>6.5</v>
      </c>
      <c r="G118" s="14">
        <f>E118*F118</f>
        <v>520</v>
      </c>
      <c r="H118" s="6">
        <v>156</v>
      </c>
      <c r="I118" s="6">
        <v>676</v>
      </c>
      <c r="J118" s="22"/>
    </row>
    <row r="119" spans="1:10">
      <c r="A119" s="52"/>
      <c r="B119" s="56"/>
      <c r="C119" s="85" t="s">
        <v>4</v>
      </c>
      <c r="D119" s="86"/>
      <c r="E119" s="87"/>
      <c r="F119" s="88"/>
      <c r="G119" s="91">
        <f>SUM(G114:G118)</f>
        <v>2517.6</v>
      </c>
      <c r="H119" s="92">
        <f>SUM(H114:H118)</f>
        <v>755.28</v>
      </c>
      <c r="I119" s="89"/>
      <c r="J119" s="90">
        <v>3272.88</v>
      </c>
    </row>
    <row r="120" spans="1:10">
      <c r="A120" s="52"/>
      <c r="B120" s="56"/>
      <c r="C120" s="9"/>
      <c r="D120" s="67"/>
      <c r="E120" s="29"/>
      <c r="F120" s="32"/>
      <c r="G120" s="32"/>
      <c r="H120" s="34"/>
      <c r="I120" s="34"/>
      <c r="J120" s="77"/>
    </row>
    <row r="121" spans="1:10">
      <c r="A121" s="52"/>
      <c r="B121" s="42">
        <v>11</v>
      </c>
      <c r="C121" s="9" t="s">
        <v>16</v>
      </c>
      <c r="D121" s="67"/>
      <c r="E121" s="29"/>
      <c r="F121" s="32"/>
      <c r="G121" s="32"/>
      <c r="H121" s="34"/>
      <c r="I121" s="34"/>
      <c r="J121" s="68"/>
    </row>
    <row r="122" spans="1:10">
      <c r="A122" s="52">
        <v>74233</v>
      </c>
      <c r="B122" s="40" t="s">
        <v>39</v>
      </c>
      <c r="C122" s="37" t="s">
        <v>222</v>
      </c>
      <c r="D122" s="67" t="s">
        <v>94</v>
      </c>
      <c r="E122" s="29">
        <v>81.99</v>
      </c>
      <c r="F122" s="32">
        <v>11.24</v>
      </c>
      <c r="G122" s="32">
        <f>E122*F122</f>
        <v>921.57</v>
      </c>
      <c r="H122" s="34">
        <f>G122*0.3</f>
        <v>276.47000000000003</v>
      </c>
      <c r="I122" s="34">
        <f>G122+H122</f>
        <v>1198.04</v>
      </c>
      <c r="J122" s="68"/>
    </row>
    <row r="123" spans="1:10">
      <c r="A123" s="52">
        <v>73746</v>
      </c>
      <c r="B123" s="56" t="s">
        <v>142</v>
      </c>
      <c r="C123" s="37" t="s">
        <v>223</v>
      </c>
      <c r="D123" s="4" t="s">
        <v>34</v>
      </c>
      <c r="E123" s="29">
        <v>81.99</v>
      </c>
      <c r="F123" s="14">
        <v>32.36</v>
      </c>
      <c r="G123" s="14">
        <f>E123*F123</f>
        <v>2653.2</v>
      </c>
      <c r="H123" s="6">
        <f>G123*0.3</f>
        <v>795.96</v>
      </c>
      <c r="I123" s="6">
        <f>G123+H123</f>
        <v>3449.16</v>
      </c>
      <c r="J123" s="68"/>
    </row>
    <row r="124" spans="1:10">
      <c r="A124" s="52"/>
      <c r="B124" s="56"/>
      <c r="C124" s="85" t="s">
        <v>4</v>
      </c>
      <c r="D124" s="95"/>
      <c r="E124" s="87"/>
      <c r="F124" s="88"/>
      <c r="G124" s="91">
        <f>SUM(G122:G123)</f>
        <v>3574.77</v>
      </c>
      <c r="H124" s="92">
        <f>SUM(H122:H123)</f>
        <v>1072.43</v>
      </c>
      <c r="I124" s="89"/>
      <c r="J124" s="90">
        <v>4647.2</v>
      </c>
    </row>
    <row r="125" spans="1:10">
      <c r="A125" s="52"/>
      <c r="B125" s="45"/>
      <c r="D125" s="73"/>
      <c r="E125" s="74"/>
      <c r="F125" s="75"/>
      <c r="G125" s="75"/>
      <c r="H125" s="76"/>
      <c r="I125" s="76"/>
      <c r="J125" s="77"/>
    </row>
    <row r="126" spans="1:10">
      <c r="A126" s="52"/>
      <c r="B126" s="42">
        <v>12</v>
      </c>
      <c r="C126" s="9" t="s">
        <v>32</v>
      </c>
      <c r="D126" s="4"/>
      <c r="E126" s="29"/>
      <c r="F126" s="6"/>
      <c r="G126" s="6"/>
      <c r="H126" s="6"/>
      <c r="I126" s="6"/>
      <c r="J126" s="77"/>
    </row>
    <row r="127" spans="1:10">
      <c r="A127" s="52" t="s">
        <v>163</v>
      </c>
      <c r="B127" s="84" t="s">
        <v>80</v>
      </c>
      <c r="C127" s="37" t="s">
        <v>86</v>
      </c>
      <c r="D127" s="7" t="s">
        <v>2</v>
      </c>
      <c r="E127" s="29">
        <v>1</v>
      </c>
      <c r="F127" s="34">
        <v>82.87</v>
      </c>
      <c r="G127" s="14">
        <v>82.87</v>
      </c>
      <c r="H127" s="6">
        <v>24.86</v>
      </c>
      <c r="I127" s="6">
        <v>107.73</v>
      </c>
      <c r="J127" s="22"/>
    </row>
    <row r="128" spans="1:10">
      <c r="A128" s="52" t="s">
        <v>226</v>
      </c>
      <c r="B128" s="84" t="s">
        <v>216</v>
      </c>
      <c r="C128" s="37" t="s">
        <v>227</v>
      </c>
      <c r="D128" s="7" t="s">
        <v>2</v>
      </c>
      <c r="E128" s="29">
        <v>1</v>
      </c>
      <c r="F128" s="34">
        <v>97.85</v>
      </c>
      <c r="G128" s="14">
        <v>97.85</v>
      </c>
      <c r="H128" s="6">
        <v>29.36</v>
      </c>
      <c r="I128" s="6">
        <v>127.21</v>
      </c>
      <c r="J128" s="22"/>
    </row>
    <row r="129" spans="1:15">
      <c r="A129" s="52">
        <v>72554</v>
      </c>
      <c r="B129" s="84" t="s">
        <v>228</v>
      </c>
      <c r="C129" s="37" t="s">
        <v>229</v>
      </c>
      <c r="D129" s="7" t="s">
        <v>2</v>
      </c>
      <c r="E129" s="29">
        <v>1</v>
      </c>
      <c r="F129" s="34">
        <v>314.99</v>
      </c>
      <c r="G129" s="14">
        <v>314.99</v>
      </c>
      <c r="H129" s="6">
        <v>94.5</v>
      </c>
      <c r="I129" s="6">
        <v>409.49</v>
      </c>
      <c r="J129" s="22"/>
    </row>
    <row r="130" spans="1:15">
      <c r="A130" s="52">
        <v>9537</v>
      </c>
      <c r="B130" s="69" t="s">
        <v>230</v>
      </c>
      <c r="C130" s="37" t="s">
        <v>113</v>
      </c>
      <c r="D130" s="7" t="s">
        <v>94</v>
      </c>
      <c r="E130" s="29">
        <v>81.99</v>
      </c>
      <c r="F130" s="34">
        <v>1.65</v>
      </c>
      <c r="G130" s="14">
        <v>135.28</v>
      </c>
      <c r="H130" s="6">
        <v>40.58</v>
      </c>
      <c r="I130" s="6">
        <v>175.87</v>
      </c>
      <c r="J130" s="22"/>
    </row>
    <row r="131" spans="1:15">
      <c r="A131" s="52"/>
      <c r="B131" s="69"/>
      <c r="C131" s="85" t="s">
        <v>4</v>
      </c>
      <c r="D131" s="7"/>
      <c r="E131" s="29"/>
      <c r="F131" s="34"/>
      <c r="G131" s="131">
        <f>SUM(G127:G130)</f>
        <v>630.99</v>
      </c>
      <c r="H131" s="132">
        <f>SUM(H127:H130)</f>
        <v>189.3</v>
      </c>
      <c r="I131" s="6"/>
      <c r="J131" s="61">
        <v>820.29</v>
      </c>
    </row>
    <row r="132" spans="1:15">
      <c r="A132" s="52"/>
      <c r="B132" s="69"/>
      <c r="C132" s="85"/>
      <c r="D132" s="86"/>
      <c r="E132" s="87"/>
      <c r="F132" s="88"/>
      <c r="G132" s="91"/>
      <c r="H132" s="92"/>
      <c r="I132" s="89"/>
      <c r="J132" s="90"/>
    </row>
    <row r="133" spans="1:15">
      <c r="A133" s="52"/>
      <c r="B133" s="57"/>
      <c r="C133" s="72"/>
      <c r="D133" s="73"/>
      <c r="E133" s="74"/>
      <c r="F133" s="75"/>
      <c r="G133" s="75"/>
      <c r="H133" s="76"/>
      <c r="I133" s="76"/>
      <c r="J133" s="77"/>
      <c r="M133" s="66"/>
    </row>
    <row r="134" spans="1:15" hidden="1">
      <c r="A134" s="52"/>
      <c r="B134" s="57"/>
      <c r="C134" s="13"/>
      <c r="D134" s="7"/>
      <c r="E134" s="29"/>
      <c r="F134" s="14"/>
      <c r="G134" s="14">
        <f>SUM(G15:G133)</f>
        <v>151097.34</v>
      </c>
      <c r="H134" s="6"/>
      <c r="I134" s="6"/>
      <c r="J134" s="77"/>
    </row>
    <row r="135" spans="1:15">
      <c r="A135" s="51"/>
      <c r="B135" s="35"/>
      <c r="C135" s="85" t="s">
        <v>224</v>
      </c>
      <c r="D135" s="95"/>
      <c r="E135" s="87"/>
      <c r="F135" s="89"/>
      <c r="G135" s="103">
        <v>75548.679999999993</v>
      </c>
      <c r="H135" s="89"/>
      <c r="I135" s="89"/>
      <c r="J135" s="90"/>
      <c r="M135" s="66"/>
      <c r="O135" s="65"/>
    </row>
    <row r="136" spans="1:15" ht="15.75" thickBot="1">
      <c r="A136" s="51"/>
      <c r="B136" s="35"/>
      <c r="C136" s="97" t="s">
        <v>225</v>
      </c>
      <c r="D136" s="98"/>
      <c r="E136" s="99"/>
      <c r="F136" s="100"/>
      <c r="G136" s="133">
        <v>22664.6</v>
      </c>
      <c r="H136" s="101"/>
      <c r="I136" s="101"/>
      <c r="J136" s="102"/>
    </row>
    <row r="137" spans="1:15">
      <c r="A137" s="51"/>
      <c r="B137" s="42"/>
      <c r="C137" s="15"/>
      <c r="D137" s="4"/>
      <c r="E137" s="29"/>
      <c r="F137" s="6"/>
      <c r="G137" s="61">
        <v>98213.28</v>
      </c>
      <c r="H137" s="6"/>
      <c r="I137" s="6"/>
      <c r="J137" s="77"/>
    </row>
    <row r="138" spans="1:15">
      <c r="A138" s="51"/>
      <c r="B138" s="56"/>
      <c r="C138" s="129" t="s">
        <v>224</v>
      </c>
      <c r="D138" s="4"/>
      <c r="E138" s="29"/>
      <c r="F138" s="6"/>
      <c r="G138" s="61"/>
      <c r="H138" s="6"/>
      <c r="I138" s="6"/>
      <c r="J138" s="22"/>
    </row>
    <row r="139" spans="1:15">
      <c r="A139" s="52"/>
      <c r="B139" s="45"/>
      <c r="C139" s="130" t="s">
        <v>231</v>
      </c>
      <c r="D139" s="29"/>
      <c r="E139" s="14"/>
      <c r="F139" s="6"/>
      <c r="G139" s="6"/>
      <c r="H139" s="6"/>
      <c r="I139" s="22"/>
      <c r="J139" s="22"/>
      <c r="K139" s="64"/>
      <c r="N139"/>
    </row>
    <row r="140" spans="1:15">
      <c r="A140" s="51"/>
      <c r="B140" s="35"/>
      <c r="C140" s="130"/>
      <c r="D140" s="29"/>
      <c r="E140" s="6"/>
      <c r="F140" s="6"/>
      <c r="G140" s="6"/>
      <c r="H140" s="6"/>
      <c r="I140" s="22"/>
      <c r="J140" s="22"/>
      <c r="K140" s="64"/>
      <c r="N140"/>
    </row>
    <row r="141" spans="1:15">
      <c r="C141" t="s">
        <v>164</v>
      </c>
      <c r="D141" s="27"/>
      <c r="E141" s="19"/>
      <c r="F141" s="19"/>
      <c r="G141" s="19"/>
      <c r="H141" s="19"/>
      <c r="I141" s="64"/>
      <c r="J141" s="64"/>
      <c r="K141" s="64"/>
      <c r="L141"/>
      <c r="M141"/>
      <c r="N141"/>
    </row>
    <row r="142" spans="1:15">
      <c r="C142" t="s">
        <v>165</v>
      </c>
      <c r="D142" s="27"/>
      <c r="E142" s="19"/>
      <c r="F142" s="19"/>
      <c r="H142" s="19"/>
      <c r="I142" s="64"/>
      <c r="J142" s="64"/>
      <c r="K142" s="64"/>
      <c r="L142"/>
      <c r="M142"/>
      <c r="N142"/>
    </row>
    <row r="143" spans="1:15">
      <c r="I143" s="64"/>
      <c r="J143" s="64"/>
      <c r="K143" s="64"/>
      <c r="L143"/>
      <c r="M143"/>
      <c r="N143"/>
    </row>
    <row r="144" spans="1:15">
      <c r="I144" s="64"/>
      <c r="J144" s="64"/>
      <c r="K144" s="64"/>
      <c r="L144"/>
      <c r="M144"/>
      <c r="N144"/>
    </row>
    <row r="152" spans="3:3">
      <c r="C152" s="105"/>
    </row>
    <row r="154" spans="3:3">
      <c r="C154" s="128"/>
    </row>
  </sheetData>
  <mergeCells count="25">
    <mergeCell ref="A11:J11"/>
    <mergeCell ref="J13:J14"/>
    <mergeCell ref="C1:H1"/>
    <mergeCell ref="I1:J1"/>
    <mergeCell ref="C2:H2"/>
    <mergeCell ref="I2:J2"/>
    <mergeCell ref="C3:H3"/>
    <mergeCell ref="I3:J4"/>
    <mergeCell ref="C4:H4"/>
    <mergeCell ref="C5:H5"/>
    <mergeCell ref="I5:J5"/>
    <mergeCell ref="B7:J7"/>
    <mergeCell ref="B8:C8"/>
    <mergeCell ref="H8:I8"/>
    <mergeCell ref="H9:I9"/>
    <mergeCell ref="H10:I10"/>
    <mergeCell ref="G13:G14"/>
    <mergeCell ref="H13:H14"/>
    <mergeCell ref="I13:I14"/>
    <mergeCell ref="A13:A14"/>
    <mergeCell ref="B13:B14"/>
    <mergeCell ref="C13:C14"/>
    <mergeCell ref="D13:D14"/>
    <mergeCell ref="E13:E14"/>
    <mergeCell ref="F13:F14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PLAN.ORÇ_REVISADO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eduardo</cp:lastModifiedBy>
  <cp:lastPrinted>2013-07-19T14:11:05Z</cp:lastPrinted>
  <dcterms:created xsi:type="dcterms:W3CDTF">2009-01-30T20:18:57Z</dcterms:created>
  <dcterms:modified xsi:type="dcterms:W3CDTF">2013-08-29T17:19:20Z</dcterms:modified>
</cp:coreProperties>
</file>