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ÃO" sheetId="2" r:id="rId5"/>
    <sheet state="visible" name="CRONOGRAMA - OBRA" sheetId="3" r:id="rId6"/>
    <sheet state="visible" name="BDI" sheetId="4" r:id="rId7"/>
  </sheets>
  <definedNames/>
  <calcPr/>
  <extLst>
    <ext uri="GoogleSheetsCustomDataVersion2">
      <go:sheetsCustomData xmlns:go="http://customooxmlschemas.google.com/" r:id="rId8" roundtripDataChecksum="pUFRXKMMlxvresR+kMbPkslvL3vUd0jp1iSnZbs+LW8="/>
    </ext>
  </extLst>
</workbook>
</file>

<file path=xl/sharedStrings.xml><?xml version="1.0" encoding="utf-8"?>
<sst xmlns="http://schemas.openxmlformats.org/spreadsheetml/2006/main" count="601" uniqueCount="327">
  <si>
    <t>UNIVERSIDADE ESTADUAL DO NORTE DO PARANÁ</t>
  </si>
  <si>
    <t>CNPJ: 08.885.100/0001-54</t>
  </si>
  <si>
    <t>OBRA: ADEQUAÇÕES NO ESTACIONAMENTO BIBLIOTECA - CCP</t>
  </si>
  <si>
    <t>Local: CAMPUS CORNÉLIO PROCÓPIO</t>
  </si>
  <si>
    <t xml:space="preserve">Data do orçamento: </t>
  </si>
  <si>
    <t>SINAPI_Referencia_PR_202608_SEM_DESONERAÇÃO</t>
  </si>
  <si>
    <t>INSERIR DADOS DA EMPRESA</t>
  </si>
  <si>
    <t>COMPOSIÇÕES UENP - BASE SINAPI</t>
  </si>
  <si>
    <t>Data do orçamento:</t>
  </si>
  <si>
    <t>COMP - 1</t>
  </si>
  <si>
    <t>4 CHUMBADORES MECÂNICOS PARA PILARES, TIPO "L", D = 1'', INCLUSIVE MÃO DE OBRA</t>
  </si>
  <si>
    <t>BDI</t>
  </si>
  <si>
    <t>DESCRIÇÃO</t>
  </si>
  <si>
    <t>CHUMBADORES EM "L" PARA FIXAÇÃO DOS PILARES TRELIÇADOS</t>
  </si>
  <si>
    <t>UNIDADE</t>
  </si>
  <si>
    <t>UN</t>
  </si>
  <si>
    <t>CRONOGRAMA FÍSICO- FINANCEIRO</t>
  </si>
  <si>
    <t>COD</t>
  </si>
  <si>
    <t>QTD</t>
  </si>
  <si>
    <t>VALOR MAT+EQ</t>
  </si>
  <si>
    <t>SERVIÇO/LOCAL</t>
  </si>
  <si>
    <t>VALOR M.O</t>
  </si>
  <si>
    <t>VALOR UN</t>
  </si>
  <si>
    <t>VT MAT+EQ</t>
  </si>
  <si>
    <t>VT M.O</t>
  </si>
  <si>
    <t>VT</t>
  </si>
  <si>
    <t>BDI dif.</t>
  </si>
  <si>
    <t>MÊS 1</t>
  </si>
  <si>
    <t>SINAPI-I</t>
  </si>
  <si>
    <t>MÊS 2</t>
  </si>
  <si>
    <t>MÊS 3</t>
  </si>
  <si>
    <t>CHUMBADOR DE ACO, 1'' X 600 MM, PARA POSTES DE ACO COM BASE, INCLUSO PORCA E ARRUELA</t>
  </si>
  <si>
    <t>MÊS 4</t>
  </si>
  <si>
    <t>MÊS 5</t>
  </si>
  <si>
    <t>AC. %</t>
  </si>
  <si>
    <t>Valores</t>
  </si>
  <si>
    <t>%</t>
  </si>
  <si>
    <t xml:space="preserve">COMPOSIÇÃO DO BDI </t>
  </si>
  <si>
    <t>CUSTO TOTAL DO SERVIÇO (R$)</t>
  </si>
  <si>
    <t>R$</t>
  </si>
  <si>
    <t>ITEM</t>
  </si>
  <si>
    <t>DISCRIMINAÇÃO</t>
  </si>
  <si>
    <t>1</t>
  </si>
  <si>
    <t>SINAPI</t>
  </si>
  <si>
    <t>SOLDADOR COM ENCARGOS COMPLEMENTARES</t>
  </si>
  <si>
    <t>H</t>
  </si>
  <si>
    <t>VALOR</t>
  </si>
  <si>
    <t>Total S/BDI</t>
  </si>
  <si>
    <t>TAXA (%)</t>
  </si>
  <si>
    <t>AJUDANTE DE ESTRUTURA METÁLICA COM ENCARGOS COMPLEMENTARES</t>
  </si>
  <si>
    <t>OBSERVAÇÃO</t>
  </si>
  <si>
    <t>SITUAÇÃO DO INTERVALO ADMISSÍVEL</t>
  </si>
  <si>
    <t>PARCELAS DO BDI (%)</t>
  </si>
  <si>
    <t>TOTAL</t>
  </si>
  <si>
    <t>Total c/BDI</t>
  </si>
  <si>
    <t>1 QUARTIL</t>
  </si>
  <si>
    <t>COMP - 2</t>
  </si>
  <si>
    <t>MÉDIO</t>
  </si>
  <si>
    <t>3 QUARTIL</t>
  </si>
  <si>
    <t>PILARES METÁLICOS, TIPO TRELIÇADO, COM LIGAÇÕES SOLDADAS, INCLUSOS PERFIS METÁLICOS, CHAPAS METÁLICAS, PINTURA  COM TINTA ALQUÍDICA DE FUNDO, MÃO DE OBRA E TRANSPORTE COM GUINDASTE - FORNECIMENTO E INSTALAÇÃO</t>
  </si>
  <si>
    <t>AC – ADMINISTRAÇÃO CENTRAL</t>
  </si>
  <si>
    <t>PILARES TRELIÇADOS</t>
  </si>
  <si>
    <t>KG</t>
  </si>
  <si>
    <t>OK</t>
  </si>
  <si>
    <t>SG – SEGUROS + GARANTIA</t>
  </si>
  <si>
    <t>R – RISCOS</t>
  </si>
  <si>
    <t>RESUMO</t>
  </si>
  <si>
    <t>2</t>
  </si>
  <si>
    <t>CÓDIGO</t>
  </si>
  <si>
    <t>DF – DESPESAS FINANCEIRAS</t>
  </si>
  <si>
    <t>DESCRIÇÃO DOS SERVIÇOS</t>
  </si>
  <si>
    <t>L – LUCRO BRUTO</t>
  </si>
  <si>
    <t>I – IMPOSTOS</t>
  </si>
  <si>
    <t>MONTADOR DE ESTRUTURA METÁLICA COM ENCARGOS COMPLEMENTARES</t>
  </si>
  <si>
    <t>3</t>
  </si>
  <si>
    <t>CARGA, MANOBRA E DESCARGA DE PERFIL METÁLICO EM CAMINHÃO CARROCERIA COM GUINDAUTO (MUNCK) 11,7 TM. AF_07/2020</t>
  </si>
  <si>
    <t>T</t>
  </si>
  <si>
    <t>UNITÁRIO (SEM BDI)</t>
  </si>
  <si>
    <t>TOTAL (Valores sem BDI)</t>
  </si>
  <si>
    <t>JATEAMENTO ABRASIVO COM GRANALHA DE AÇO EM PERFIL METÁLICO EM FÁBRICA. AF_01/2020</t>
  </si>
  <si>
    <t>M2</t>
  </si>
  <si>
    <t>FÓRMULA DO BDI DE ACORDO COM ACÓRDÃO 2.369/2011-TCU- PLENÁRIO</t>
  </si>
  <si>
    <t>VALOR TOTAL C/ BDI</t>
  </si>
  <si>
    <t>PINTURA COM TINTA ALQUÍDICA DE FUNDO (TIPO ZARCÃO) PULVERIZADA SOBRE PERFIL METÁLICO EXECUTADO EM FÁBRICA (POR DEMÃO). AF_01/2020_PE</t>
  </si>
  <si>
    <t>4</t>
  </si>
  <si>
    <t>PIS</t>
  </si>
  <si>
    <t>ORSE-I</t>
  </si>
  <si>
    <t>13073/ORSE</t>
  </si>
  <si>
    <t>PERFIL AÇO, U DOBRADO DE CHAPA - UDC SIMPLES - 100 X 50 X 3 MM (4.48 KG/M)</t>
  </si>
  <si>
    <t>M</t>
  </si>
  <si>
    <t>COFINS</t>
  </si>
  <si>
    <t>ISS (CONFORME LEGISLAÇÃO MUNICIPAL)</t>
  </si>
  <si>
    <t>MATERIAL + EQ</t>
  </si>
  <si>
    <t>CONTRIB. PREVIDÊNCIA SOBRE RECEITA BRUTA – CPRB</t>
  </si>
  <si>
    <t>MÃO DE OBRA</t>
  </si>
  <si>
    <t>MATERIAL</t>
  </si>
  <si>
    <t>ORSE</t>
  </si>
  <si>
    <t>5</t>
  </si>
  <si>
    <t>9818/ORSE</t>
  </si>
  <si>
    <t>Cantoneira de aço perfil "L" em abas iguais 1"x1"x1/8" - Rev. 01</t>
  </si>
  <si>
    <t>TOTAL DO BDI (R$)</t>
  </si>
  <si>
    <t>PREÇO DE VENDA (R$)</t>
  </si>
  <si>
    <t>SERVIÇOS ADMINISTRATIVOS</t>
  </si>
  <si>
    <t>ELETRODO REVESTIDO AWS - E7018, DIAMETRO IGUAL A 4,00 MM</t>
  </si>
  <si>
    <t>ONDE:</t>
  </si>
  <si>
    <t>BDI (%)</t>
  </si>
  <si>
    <t>6</t>
  </si>
  <si>
    <t>COMP - 3</t>
  </si>
  <si>
    <t>AC : TAXA DE ADMINISTRAÇÃO CENTRAL</t>
  </si>
  <si>
    <t>VIGAS METÁLICAS, TIPO TRELIÇADA, COM LIGAÇÕES SOLDADAS, INCLUSOS PERFIS METÁLICOS, CHAPAS METÁLICAS, PINTURA  COM TINTA ALQUÍDICA DE FUNDO, MÃO DE OBRA E TRANSPORTE COM GUINDASTE - FORNECIMENTO E INSTALAÇÃO</t>
  </si>
  <si>
    <t>Parâmetros do Acórdão 2.622/2013 - Plenário</t>
  </si>
  <si>
    <t>TRELIÇA PARA FECHAMENTO LATERAL DE ESTRUTURA</t>
  </si>
  <si>
    <t>S: TAXA DE SEGURO</t>
  </si>
  <si>
    <t>Sem CPRB</t>
  </si>
  <si>
    <t>G: TAXA DE GARANTIAS</t>
  </si>
  <si>
    <t>Com CPRB</t>
  </si>
  <si>
    <t>R: TAXA DE RISCOS</t>
  </si>
  <si>
    <t>7</t>
  </si>
  <si>
    <t>DF: TAXA DE DESPESAS</t>
  </si>
  <si>
    <t>1.1</t>
  </si>
  <si>
    <t>ACOMPANHAMENTO TÉCNICO</t>
  </si>
  <si>
    <t>L: TAXA DE LUCRO</t>
  </si>
  <si>
    <t>ENGENHEIRO CIVIL DE OBRA PLENO COM ENCARGOS COMPLEMENTARES</t>
  </si>
  <si>
    <t>I: TAXA DE INCIDÊNCIA DE IMPOSTOS (PIS, COFINS, ISS, CPRB)</t>
  </si>
  <si>
    <t>8</t>
  </si>
  <si>
    <t>COMPOSIÇÃO DO BDI REDUZIDO</t>
  </si>
  <si>
    <t>9</t>
  </si>
  <si>
    <t>1.2</t>
  </si>
  <si>
    <t>CANTEIRO DE OBRAS</t>
  </si>
  <si>
    <t>INSTALAÇÃO E DESINSTALAÇÃO MECANIZADA DE CONTÊINER OU MÓDULO HABITÁVEL DE USOS DIVERSOS. AF_03/2024</t>
  </si>
  <si>
    <t>1.3</t>
  </si>
  <si>
    <t>LOCACAO DE CONTAINER 2,30 X 6,00 M, ALT. 2,50 M, PARA ESCRITORIO, SEM DIVISORIAS INTERNAS E SEM SANITARIO (NAO INCLUI MOBILIZACAO/DESMOBILIZACAO)</t>
  </si>
  <si>
    <t>MÊS</t>
  </si>
  <si>
    <t>SERVIÇOS PRELIMINARES</t>
  </si>
  <si>
    <t>R$ parcial (valor período)</t>
  </si>
  <si>
    <t>COMP - 4</t>
  </si>
  <si>
    <t>TESOURA METÁLICA TRELIÇADA DE COBERTURA, COM LIGAÇÕES SOLDADAS, INCLUSOS PERFIS METÁLICOS, CHAPAS METÁLICAS, PINTURA  COM TINTA ALQUÍDICA DE FUNDO, MÃO DE OBRA E TRANSPORTE COM GUINDASTE - FORNECIMENTO E INSTALAÇÃO.</t>
  </si>
  <si>
    <t>TESOURAS TIPO SHED</t>
  </si>
  <si>
    <t>2.1</t>
  </si>
  <si>
    <t>REMOÇÃO ESTRUTURA METÁLICA</t>
  </si>
  <si>
    <t>97655/ADAPTADO</t>
  </si>
  <si>
    <t>[ADAPTADO PARA REAPROVEITAMENTO] REMOÇÃO DE TRAMA METÁLICA PARA COBERTURA, DE FORMA MANUAL, SEM REAPROVEITAMENTO. AF_09/2023</t>
  </si>
  <si>
    <t>%_parcial  (período)</t>
  </si>
  <si>
    <t>2.2</t>
  </si>
  <si>
    <t>GABARITO DE OBRA</t>
  </si>
  <si>
    <t>LOCAÇÃO CONVENCIONAL DE OBRA, UTILIZANDO GABARITO DE TÁBUAS CORRIDAS PONTALETADAS A CADA 2,00M -  2 UTILIZAÇÕES. AF_03/2024</t>
  </si>
  <si>
    <t>R$_ acumulado</t>
  </si>
  <si>
    <t>MOVIMENTAÇÃO DE TERRA</t>
  </si>
  <si>
    <t>%_acumulado</t>
  </si>
  <si>
    <t>3.1</t>
  </si>
  <si>
    <t>ESCAVAÇÃO DE VIGAS BALDRAME</t>
  </si>
  <si>
    <t>93358</t>
  </si>
  <si>
    <t>ESCAVAÇÃO MANUAL DE VALA. AF_09/2024</t>
  </si>
  <si>
    <t>M3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</si>
  <si>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</si>
  <si>
    <t>ASSINAR A PROPOSTA</t>
  </si>
  <si>
    <t>3.2</t>
  </si>
  <si>
    <t>ESCAVAÇÃO DE SAPATAS</t>
  </si>
  <si>
    <t>ESCAVAÇÃO MANUAL PARA BLOCO DE COROAMENTO OU SAPATA (INCLUINDO ESCAVAÇÃO PARA COLOCAÇÃO DE FÔRMAS). AF_01/2024</t>
  </si>
  <si>
    <t>3.3</t>
  </si>
  <si>
    <t>REATERRO - VIGAS BALDRAME E SAPATAS</t>
  </si>
  <si>
    <t>REATERRO MANUAL DE VALAS, COM COMPACTADOR DE SOLOS DE PERCUSSÃO. AF_08/2023</t>
  </si>
  <si>
    <t>3.4</t>
  </si>
  <si>
    <t>ESCAVAÇÃO CONDUÍTES ENTERRADOS</t>
  </si>
  <si>
    <t>3.5</t>
  </si>
  <si>
    <t>REATERRO CONDUÍTES ENTERRADOS</t>
  </si>
  <si>
    <t>FUNDAÇÃO</t>
  </si>
  <si>
    <t>4.1</t>
  </si>
  <si>
    <t>ARMAÇÃO DE SAPATAS ISOLADAS</t>
  </si>
  <si>
    <t>ARMAÇÃO DE SAPATA ISOLADA, VIGA BALDRAME E SAPATA CORRIDA UTILIZANDO AÇO CA-50 DE 8 MM - MONTAGEM. AF_01/2024</t>
  </si>
  <si>
    <t>4.2</t>
  </si>
  <si>
    <t>104919</t>
  </si>
  <si>
    <t>ARMAÇÃO DE SAPATA ISOLADA, VIGA BALDRAME E SAPATA CORRIDA UTILIZANDO AÇO CA-50 DE 10 MM - MONTAGEM. AF_01/2024</t>
  </si>
  <si>
    <t>4.3</t>
  </si>
  <si>
    <t>FÔRMAS DE SAPATAS</t>
  </si>
  <si>
    <t>FABRICAÇÃO, MONTAGEM E DESMONTAGEM DE FÔRMA PARA SAPATA, EM MADEIRA SERRADA, E=25 MM, 4 UTILIZAÇÕES. AF_01/2024</t>
  </si>
  <si>
    <t>4.4</t>
  </si>
  <si>
    <t>LASTRO DE CONCRETO (3 CM) - SAPATAS</t>
  </si>
  <si>
    <t>LASTRO DE CONCRETO MAGRO, APLICADO EM BLOCOS DE COROAMENTO OU SAPATAS, ESPESSURA DE 3 CM. AF_01/2024</t>
  </si>
  <si>
    <t>4.5</t>
  </si>
  <si>
    <t>CONCRETAGEM DAS SAPATAS</t>
  </si>
  <si>
    <t>CONCRETAGEM DE SAPATA, FCK 30 MPA, COM USO DE BOMBA - LANÇAMENTO, ADENSAMENTO E ACABAMENTO. AF_01/2024</t>
  </si>
  <si>
    <t>4.6</t>
  </si>
  <si>
    <t>ARRANQUES DE PILARES PARA ESTRUTURA METÁLICA</t>
  </si>
  <si>
    <t>COMP-1</t>
  </si>
  <si>
    <t>4.7</t>
  </si>
  <si>
    <t>FÔRMAS DAS VIGAS BALDRAME</t>
  </si>
  <si>
    <t>96536</t>
  </si>
  <si>
    <t>FABRICAÇÃO, MONTAGEM E DESMONTAGEM DE FÔRMA PARA VIGA BALDRAME, EM MADEIRA SERRADA, E=25 MM, 4 UTILIZAÇÕES. AF_01/2024</t>
  </si>
  <si>
    <t>4.8</t>
  </si>
  <si>
    <t>ARMAÇÃO DAS VIGAS BALDRAME</t>
  </si>
  <si>
    <t>4.9</t>
  </si>
  <si>
    <t>ARMAÇÃO DAS VIGAS BALDRAME - ESTRIBOS</t>
  </si>
  <si>
    <t>104916</t>
  </si>
  <si>
    <t>ARMAÇÃO DE SAPATA ISOLADA, VIGA BALDRAME E SAPATA CORRIDA UTILIZANDO AÇO CA-60 DE 5 MM - MONTAGEM. AF_01/2024</t>
  </si>
  <si>
    <t>4.10</t>
  </si>
  <si>
    <t>LASTRO DE BRITA (N1 E N2) PARA VIGAS BALDRAME (5 CM)</t>
  </si>
  <si>
    <t>(ADAPTADO) LASTRO COM MATERIAL GRANULAR, APLICADO EM PISOS OU LAJES SOBRE SOLO, ESPESSURA DE *5 CM*. AF_01/2024</t>
  </si>
  <si>
    <t>4.11</t>
  </si>
  <si>
    <t>CONCRETAGEM DAS VIGAS BALDRAME</t>
  </si>
  <si>
    <t>96555</t>
  </si>
  <si>
    <t>CONCRETAGEM DE BLOCO DE COROAMENTO OU VIGA BALDRAME, FCK 30 MPA, COM USO DE JERICA - LANÇAMENTO, ADENSAMENTO E ACABAMENTO. AF_01/2024</t>
  </si>
  <si>
    <t>4.12</t>
  </si>
  <si>
    <t>IMPERMEABILIZAÇÃO DAS SAPATAS E VIGAS BALDRAME</t>
  </si>
  <si>
    <t>98557</t>
  </si>
  <si>
    <t>IMPERMEABILIZAÇÃO DE SUPERFÍCIE COM EMULSÃO ASFÁLTICA, 2 DEMÃOS. AF_09/2023</t>
  </si>
  <si>
    <t>ESTRUTURA METÁLICA</t>
  </si>
  <si>
    <t>5.1</t>
  </si>
  <si>
    <t>COMP-2</t>
  </si>
  <si>
    <t>5.2</t>
  </si>
  <si>
    <t>TERÇAS METÁLICAS</t>
  </si>
  <si>
    <t>92580</t>
  </si>
  <si>
    <t>TRAMA DE AÇO COMPOSTA POR TERÇAS PARA TELHADOS DE ATÉ 2 ÁGUAS PARA TELHA ONDULADA DE FIBROCIMENTO, METÁLICA, PLÁSTICA OU TERMOACÚSTICA, INCLUSO TRANSPORTE VERTICAL. AF_07/2019</t>
  </si>
  <si>
    <t>5.3</t>
  </si>
  <si>
    <t>TELHAMENTO</t>
  </si>
  <si>
    <t>94213</t>
  </si>
  <si>
    <t>TELHAMENTO COM TELHA DE AÇO/ALUMÍNIO E = 0,5 MM, COM ATÉ 2 ÁGUAS, INCLUSO IÇAMENTO. AF_07/2019</t>
  </si>
  <si>
    <t>5.4</t>
  </si>
  <si>
    <t>TELHAS DE FECHAMENTO LATERAL</t>
  </si>
  <si>
    <t>5.5</t>
  </si>
  <si>
    <t>RUFO PARA ACABAMENTO DO FECHAMENTO LATERAL</t>
  </si>
  <si>
    <t>94231</t>
  </si>
  <si>
    <t>RUFO EM CHAPA DE AÇO GALVANIZADO NÚMERO 24, CORTE DE 25 CM, INCLUSO TRANSPORTE VERTICAL. AF_07/2019</t>
  </si>
  <si>
    <t>5.6</t>
  </si>
  <si>
    <t>TRELIÇA PARA FECHAMENTO LATERAL</t>
  </si>
  <si>
    <t>5.7</t>
  </si>
  <si>
    <t>TESOURAS - COBERTURA TIPO SHED</t>
  </si>
  <si>
    <t>COMP-4</t>
  </si>
  <si>
    <t>5.8</t>
  </si>
  <si>
    <t>CONTRAVENTAMENTO</t>
  </si>
  <si>
    <t>43055</t>
  </si>
  <si>
    <t>ACO CA-50 12,5 MM OU 16,0 MM, VERGALHÃO</t>
  </si>
  <si>
    <t>5.9</t>
  </si>
  <si>
    <t>CALHAS DA ESTRUTURA TIPO 2</t>
  </si>
  <si>
    <t>94229</t>
  </si>
  <si>
    <t>CALHA EM CHAPA DE AÇO GALVANIZADO NÚMERO 24, DESENVOLVIMENTO DE 100 CM, INCLUSO TRANSPORTE VERTICAL. AF_07/2019</t>
  </si>
  <si>
    <t>5.10</t>
  </si>
  <si>
    <t>CONDUTOR DAS CALHAS</t>
  </si>
  <si>
    <t>89578</t>
  </si>
  <si>
    <t>TUBO PVC, SÉRIE R, ÁGUA PLUVIAL, DN 100 MM, FORNECIDO E INSTALADO EM CONDUTORES VERTICAIS DE ÁGUAS PLUVIAIS. AF_06/2022</t>
  </si>
  <si>
    <t>5.11</t>
  </si>
  <si>
    <t>CONEXÕES PLUVIAIS</t>
  </si>
  <si>
    <t>89584</t>
  </si>
  <si>
    <t>JOELHO 90 GRAUS, PVC, SERIE R, ÁGUA PLUVIAL, DN 100 MM, JUNTA ELÁSTICA, FORNECIDO E INSTALADO EM CONDUTORES VERTICAIS DE ÁGUAS PLUVIAIS. AF_06/2022</t>
  </si>
  <si>
    <t>PISO</t>
  </si>
  <si>
    <t>6.1</t>
  </si>
  <si>
    <t>ESCAVAÇÃO P/ PISO</t>
  </si>
  <si>
    <t>6.2</t>
  </si>
  <si>
    <t>PREPARO DO LOCAL</t>
  </si>
  <si>
    <t>97083</t>
  </si>
  <si>
    <t>COMPACTAÇÃO MECÂNICA DE SOLO PARA EXECUÇÃO DE RADIER, PISO DE CONCRETO OU LAJE SOBRE SOLO, COM COMPACTADOR DE SOLOS A PERCUSSÃO. AF_07/2026</t>
  </si>
  <si>
    <t>6.3</t>
  </si>
  <si>
    <t>LASTRO DE BRITA E=5CM</t>
  </si>
  <si>
    <t>LASTRO COM MATERIAL GRANULAR, APLICADO EM PISOS OU LAJES SOBRE SOLO, ESPESSURA DE *5 CM*. AF_01/2024</t>
  </si>
  <si>
    <t>6.4</t>
  </si>
  <si>
    <t>EXECUÇÃO DO PISO DAS VAGAS</t>
  </si>
  <si>
    <t>94995</t>
  </si>
  <si>
    <t>EXECUÇÃO DE PASSEIO (CALÇADA) OU PISO DE CONCRETO COM CONCRETO MOLDADO IN LOCO, USINADO, ACABAMENTO CONVENCIONAL, ESPESSURA 8 CM, ARMADO. AF_08/2022</t>
  </si>
  <si>
    <t>INSTALAÇÕES ELÉTRICAS</t>
  </si>
  <si>
    <t>7.1</t>
  </si>
  <si>
    <t>DISJUNTOR 10A - ILUMINAÇÃO</t>
  </si>
  <si>
    <t>93660</t>
  </si>
  <si>
    <t>DISJUNTOR BIPOLAR TIPO DIN, CORRENTE NOMINAL DE 10A - FORNECIMENTO E INSTALAÇÃO. AF_07/2025</t>
  </si>
  <si>
    <t>7.2</t>
  </si>
  <si>
    <t>ELETRODUTOS INCLUSO DESVIOS - ILUMINAÇÃO</t>
  </si>
  <si>
    <t>91871</t>
  </si>
  <si>
    <t>ELETRODUTO RÍGIDO ROSCÁVEL, PVC, DN 25 MM (3/4"), PARA CIRCUITOS TERMINAIS, INSTALADO EM PAREDE - FORNECIMENTO E INSTALAÇÃO. AF_03/2023</t>
  </si>
  <si>
    <t>7.3</t>
  </si>
  <si>
    <t>FIAÇÃO - ILUMINAÇÃO</t>
  </si>
  <si>
    <t>91925</t>
  </si>
  <si>
    <t>CABO DE COBRE FLEXÍVEL ISOLADO, 1,5 MM², ANTI-CHAMA 0,6/1,0 KV, PARA CIRCUITOS TERMINAIS - FORNECIMENTO E INSTALAÇÃO. AF_03/2023</t>
  </si>
  <si>
    <t>7.4</t>
  </si>
  <si>
    <t>CONDULETE DE PASSAGEM - ILUMINAÇÃO</t>
  </si>
  <si>
    <t>104399</t>
  </si>
  <si>
    <t>CONDULETE DE PVC, TIPO LR, PARA ELETRODUTO DE PVC SOLDÁVEL DN 25 MM (3/4''), APARENTE - FORNECIMENTO E INSTALAÇÃO. AF_01/2026</t>
  </si>
  <si>
    <t>7.5</t>
  </si>
  <si>
    <t>95811</t>
  </si>
  <si>
    <t>CONDULETE DE PVC, TIPO LB, PARA ELETRODUTO DE PVC SOLDÁVEL DN 25 MM (3/4''), APARENTE - FORNECIMENTO E INSTALAÇÃO. AF_01/2026</t>
  </si>
  <si>
    <t>7.6</t>
  </si>
  <si>
    <t>104396</t>
  </si>
  <si>
    <t>CONDULETE DE PVC, TIPO E, PARA ELETRODUTO DE PVC SOLDÁVEL DN 25 MM (3/4''), APARENTE - FORNECIMENTO E INSTALAÇÃO. AF_01/2026</t>
  </si>
  <si>
    <t>7.7</t>
  </si>
  <si>
    <t>LUMINÁRIA 2 LÂMPADAS 20W</t>
  </si>
  <si>
    <t>13031/ORSE</t>
  </si>
  <si>
    <t>LUMINÁRIA TUBULAR COM LÂMPADA LED DE 2 X 18/20 W / BIVOLT</t>
  </si>
  <si>
    <t>7.8</t>
  </si>
  <si>
    <t>SENSOR DE PRESENÇA</t>
  </si>
  <si>
    <t>97596</t>
  </si>
  <si>
    <t>SENSOR DE PRESENÇA SEM FOTOCÉLULA, FIXAÇÃO EM ESTRUTURA METÁLICA - FORNECIMENTO E INSTALAÇÃO. AF_09/2024 (ADAPTADO)</t>
  </si>
  <si>
    <t>7.9</t>
  </si>
  <si>
    <t>REFLETOR LED 60W</t>
  </si>
  <si>
    <t>13905/ORSE</t>
  </si>
  <si>
    <t>REFLETOR EM LED, 60W, ÂNGULO 120°, 3000K, BIVOLTS, REF. SLIM50-AM-3750 OU SIMILAR</t>
  </si>
  <si>
    <t>7.10</t>
  </si>
  <si>
    <t>RELÉ FOTOELÉTRICO PARA REFLETORES</t>
  </si>
  <si>
    <t>101632</t>
  </si>
  <si>
    <t>RELÉ FOTOELÉTRICO PARA COMANDO DE ILUMINAÇÃO EXTERNA 1000 W - FORNECIMENTO E INSTALAÇÃO. AF_02/2025</t>
  </si>
  <si>
    <t>7.11</t>
  </si>
  <si>
    <t>CONDUÍTE ENTERRADO</t>
  </si>
  <si>
    <t>97667</t>
  </si>
  <si>
    <t>ELETRODUTO FLEXÍVEL CORRUGADO, PEAD, DN 50 (1 1/2"), PARA REDE ENTERRADA DE DISTRIBUIÇÃO DE ENERGIA ELÉTRICA - FORNECIMENTO E INSTALAÇÃO. AF_12/2021</t>
  </si>
  <si>
    <t>PINTURAS</t>
  </si>
  <si>
    <t>8.1</t>
  </si>
  <si>
    <t>LIMPEZA DE PISO PARA PINTURA</t>
  </si>
  <si>
    <t>99814</t>
  </si>
  <si>
    <t>LIMPEZA DE SUPERFÍCIE PISO OU PAREDE COM JATO DE ALTA PRESSÃO. AF_10/2025</t>
  </si>
  <si>
    <t>8.2</t>
  </si>
  <si>
    <t>PINTURA DE LINHAS - PISO COBERTO</t>
  </si>
  <si>
    <t>102491</t>
  </si>
  <si>
    <t>PINTURA DE PISO COM TINTA ACRÍLICA, APLICAÇÃO MANUAL, 2 DEMÃOS, INCLUSO FUNDO PREPARADOR. AF_05/2021</t>
  </si>
  <si>
    <t>8.3</t>
  </si>
  <si>
    <t>PINTURA ZEBRADA EM AMARELO NOS PILARES (H: 1,50m)</t>
  </si>
  <si>
    <t>100723</t>
  </si>
  <si>
    <t>PINTURA COM TINTA ALQUIDICA DE FUNDO E ACABAMENTO (ESMALTE SINTETICO GRAFITE) PULVERIZADA SOBRE PERFIL METALICO EXECUTADO EM FABRICA (POR DEMAO). AF_01/2020</t>
  </si>
  <si>
    <t>FINALIZAÇÕES</t>
  </si>
  <si>
    <t>9.1</t>
  </si>
  <si>
    <t>LIMPEZA DE OBRA</t>
  </si>
  <si>
    <t>02450/ORSE</t>
  </si>
  <si>
    <t>LIMPEZA GERAL</t>
  </si>
  <si>
    <t>9.2</t>
  </si>
  <si>
    <t>RETIRADA DE ENTULHO</t>
  </si>
  <si>
    <t>100982</t>
  </si>
  <si>
    <t>CARGA, MANOBRA E DESCARGA DE ENTULHO EM CAMINHÃO BASCULANTE 10 M³ - CARGA COM ESCAVADEIRA HIDRÁULICA (CAÇAMBA DE 0,80 M³ / 111 HP) E DESCARGA LIVRE (UNIDADE: M3). AF_02/2026</t>
  </si>
  <si>
    <t>9.3</t>
  </si>
  <si>
    <t>95875</t>
  </si>
  <si>
    <t>TRANSPORTE COM CAMINHÃO BASCULANTE DE 10 M³, EM VIA URBANA PAVIMENTADA, DMT ATÉ 30 KM (UNIDADE: M3XKM). AF_02/2026</t>
  </si>
  <si>
    <t>M3XKM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</si>
</sst>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R$ -416]#,##0.00"/>
    <numFmt numFmtId="165" formatCode="[$R$-416]\ #,##0.00;[Red]\-[$R$-416]\ #,##0.00"/>
    <numFmt numFmtId="166" formatCode="#,##0.000"/>
    <numFmt numFmtId="167" formatCode="0.0%"/>
    <numFmt numFmtId="168" formatCode="_-&quot;R$ &quot;* #,##0.00_-;&quot;-R$ &quot;* #,##0.00_-;_-&quot;R$ &quot;* \-??_-;_-@"/>
    <numFmt numFmtId="169" formatCode="#,##0.0000"/>
    <numFmt numFmtId="170" formatCode="d\.m"/>
  </numFmts>
  <fonts count="33">
    <font>
      <sz val="10.0"/>
      <color rgb="FF000000"/>
      <name val="Arial"/>
      <scheme val="minor"/>
    </font>
    <font>
      <sz val="10.0"/>
      <color rgb="FF345168"/>
      <name val="Calibri"/>
    </font>
    <font>
      <sz val="10.0"/>
      <color rgb="FF000000"/>
      <name val="Calibri"/>
    </font>
    <font/>
    <font>
      <sz val="11.0"/>
      <color rgb="FF000000"/>
      <name val="Calibri"/>
    </font>
    <font>
      <b/>
      <sz val="12.0"/>
      <color rgb="FF345168"/>
      <name val="Calibri"/>
    </font>
    <font>
      <sz val="10.0"/>
      <color theme="1"/>
      <name val="Arial"/>
    </font>
    <font>
      <b/>
      <sz val="10.0"/>
      <color rgb="FF000000"/>
      <name val="Calibri"/>
    </font>
    <font>
      <b/>
      <sz val="14.0"/>
      <color rgb="FFFFFFFF"/>
      <name val="Calibri"/>
    </font>
    <font>
      <b/>
      <sz val="8.0"/>
      <color rgb="FF000000"/>
      <name val="Calibri"/>
    </font>
    <font>
      <sz val="16.0"/>
      <color rgb="FFFF0000"/>
      <name val="Calibri"/>
    </font>
    <font>
      <b/>
      <sz val="13.0"/>
      <color rgb="FF345168"/>
      <name val="Calibri"/>
    </font>
    <font>
      <b/>
      <sz val="12.0"/>
      <color rgb="FFFFFFFF"/>
      <name val="Calibri"/>
    </font>
    <font>
      <b/>
      <sz val="10.0"/>
      <color theme="1"/>
      <name val="Arial"/>
    </font>
    <font>
      <sz val="12.0"/>
      <color rgb="FF000000"/>
      <name val="Calibri"/>
    </font>
    <font>
      <sz val="10.0"/>
      <color theme="1"/>
      <name val="Calibri"/>
    </font>
    <font>
      <sz val="8.0"/>
      <color rgb="FF000000"/>
      <name val="Calibri"/>
    </font>
    <font>
      <b/>
      <sz val="12.0"/>
      <color rgb="FF000000"/>
      <name val="Calibri"/>
    </font>
    <font>
      <b/>
      <sz val="10.0"/>
      <color rgb="FFFFFFFF"/>
      <name val="Calibri"/>
    </font>
    <font>
      <sz val="11.0"/>
      <color rgb="FF000000"/>
      <name val="Arial"/>
    </font>
    <font>
      <i/>
      <sz val="10.0"/>
      <color rgb="FF000000"/>
      <name val="Calibri"/>
    </font>
    <font>
      <b/>
      <sz val="10.0"/>
      <color theme="1"/>
      <name val="Calibri"/>
    </font>
    <font>
      <sz val="8.0"/>
      <color rgb="FF000000"/>
      <name val="Arial"/>
    </font>
    <font>
      <sz val="12.0"/>
      <color rgb="FFFFFFFF"/>
      <name val="Calibri"/>
    </font>
    <font>
      <b/>
      <sz val="8.0"/>
      <color rgb="FF000000"/>
      <name val="Arial"/>
    </font>
    <font>
      <color theme="1"/>
      <name val="Calibri"/>
    </font>
    <font>
      <color theme="1"/>
      <name val="Arial"/>
    </font>
    <font>
      <b/>
      <sz val="11.0"/>
      <color rgb="FF000000"/>
      <name val="Calibri"/>
    </font>
    <font>
      <sz val="16.0"/>
      <color rgb="FFFF0000"/>
      <name val="Arial"/>
    </font>
    <font>
      <sz val="16.0"/>
      <color rgb="FFFF0000"/>
      <name val="Arial"/>
      <scheme val="minor"/>
    </font>
    <font>
      <sz val="9.0"/>
      <color rgb="FF000000"/>
      <name val="Calibri"/>
    </font>
    <font>
      <i/>
      <color theme="1"/>
      <name val="Calibri"/>
    </font>
    <font>
      <sz val="9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EF2CE"/>
        <bgColor rgb="FFFEF2CE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55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</border>
    <border>
      <left style="thin">
        <color rgb="FF000000"/>
      </left>
      <top/>
      <bottom style="thin">
        <color rgb="FF000000"/>
      </bottom>
    </border>
    <border>
      <left/>
      <right style="thin">
        <color rgb="FFFFF2CC"/>
      </right>
      <top/>
      <bottom style="thin">
        <color rgb="FFFFF2CC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2CC"/>
      </left>
      <right style="thin">
        <color rgb="FFFFF2CC"/>
      </right>
      <top/>
      <bottom style="thin">
        <color rgb="FFFFF2CC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 style="thin">
        <color rgb="FFFFF2CC"/>
      </top>
      <bottom style="thin">
        <color rgb="FFFFF2CC"/>
      </bottom>
    </border>
    <border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</border>
    <border>
      <left style="thin">
        <color rgb="FF000000"/>
      </left>
      <bottom style="thin">
        <color rgb="FF000000"/>
      </bottom>
    </border>
    <border>
      <left/>
      <right style="thin">
        <color rgb="FFFFF2CC"/>
      </right>
      <top style="thin">
        <color rgb="FFFFF2CC"/>
      </top>
      <bottom/>
    </border>
    <border>
      <bottom style="thin">
        <color rgb="FF000000"/>
      </bottom>
    </border>
    <border>
      <left style="thin">
        <color rgb="FFFFF2CC"/>
      </left>
      <right style="thin">
        <color rgb="FFFFF2CC"/>
      </right>
      <top style="thin">
        <color rgb="FFFFF2CC"/>
      </top>
      <bottom/>
    </border>
    <border>
      <left style="thin">
        <color rgb="FF000000"/>
      </left>
    </border>
    <border>
      <right style="thin">
        <color rgb="FF000000"/>
      </right>
    </border>
    <border>
      <left/>
      <top style="thin">
        <color rgb="FF000000"/>
      </top>
      <bottom style="thin">
        <color rgb="FF000000"/>
      </bottom>
    </border>
    <border>
      <right/>
      <top/>
      <bottom/>
    </border>
    <border>
      <right/>
      <top/>
    </border>
    <border>
      <left/>
      <right/>
      <top/>
    </border>
    <border>
      <left style="thin">
        <color rgb="FF000000"/>
      </left>
      <right/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2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shrinkToFit="0" wrapText="1"/>
    </xf>
    <xf borderId="3" fillId="0" fontId="3" numFmtId="0" xfId="0" applyBorder="1" applyFont="1"/>
    <xf borderId="2" fillId="2" fontId="2" numFmtId="49" xfId="0" applyAlignment="1" applyBorder="1" applyFill="1" applyFont="1" applyNumberFormat="1">
      <alignment horizontal="center" vertical="center"/>
    </xf>
    <xf borderId="4" fillId="0" fontId="4" numFmtId="49" xfId="0" applyBorder="1" applyFont="1" applyNumberFormat="1"/>
    <xf borderId="0" fillId="0" fontId="2" numFmtId="0" xfId="0" applyAlignment="1" applyFont="1">
      <alignment vertical="center"/>
    </xf>
    <xf borderId="5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6" fillId="0" fontId="3" numFmtId="0" xfId="0" applyBorder="1" applyFont="1"/>
    <xf borderId="7" fillId="0" fontId="3" numFmtId="0" xfId="0" applyBorder="1" applyFont="1"/>
    <xf borderId="0" fillId="0" fontId="7" numFmtId="0" xfId="0" applyAlignment="1" applyFont="1">
      <alignment vertical="center"/>
    </xf>
    <xf borderId="8" fillId="0" fontId="1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2" fillId="2" fontId="8" numFmtId="0" xfId="0" applyAlignment="1" applyBorder="1" applyFill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3" fontId="2" numFmtId="0" xfId="0" applyAlignment="1" applyBorder="1" applyFill="1" applyFont="1">
      <alignment horizontal="center" shrinkToFit="0" vertical="center" wrapText="1"/>
    </xf>
    <xf borderId="9" fillId="0" fontId="2" numFmtId="49" xfId="0" applyAlignment="1" applyBorder="1" applyFont="1" applyNumberFormat="1">
      <alignment horizontal="left" shrinkToFit="0" vertical="center" wrapText="1"/>
    </xf>
    <xf borderId="5" fillId="0" fontId="2" numFmtId="49" xfId="0" applyAlignment="1" applyBorder="1" applyFont="1" applyNumberFormat="1">
      <alignment horizontal="center" vertical="center"/>
    </xf>
    <xf borderId="4" fillId="3" fontId="9" numFmtId="0" xfId="0" applyAlignment="1" applyBorder="1" applyFill="1" applyFont="1">
      <alignment shrinkToFit="0" wrapText="1"/>
    </xf>
    <xf borderId="5" fillId="0" fontId="2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wrapText="1"/>
    </xf>
    <xf borderId="10" fillId="0" fontId="3" numFmtId="0" xfId="0" applyBorder="1" applyFont="1"/>
    <xf borderId="4" fillId="3" fontId="4" numFmtId="0" xfId="0" applyBorder="1" applyFill="1" applyFont="1"/>
    <xf borderId="9" fillId="0" fontId="2" numFmtId="49" xfId="0" applyAlignment="1" applyBorder="1" applyFont="1" applyNumberFormat="1">
      <alignment horizontal="center" vertical="center"/>
    </xf>
    <xf borderId="11" fillId="0" fontId="10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2" fillId="0" fontId="3" numFmtId="0" xfId="0" applyBorder="1" applyFont="1"/>
    <xf borderId="4" fillId="0" fontId="2" numFmtId="49" xfId="0" applyBorder="1" applyFont="1" applyNumberFormat="1"/>
    <xf borderId="11" fillId="0" fontId="2" numFmtId="49" xfId="0" applyAlignment="1" applyBorder="1" applyFont="1" applyNumberFormat="1">
      <alignment horizontal="left" shrinkToFit="0" vertical="center" wrapText="1"/>
    </xf>
    <xf borderId="13" fillId="0" fontId="3" numFmtId="0" xfId="0" applyBorder="1" applyFont="1"/>
    <xf borderId="0" fillId="0" fontId="2" numFmtId="49" xfId="0" applyFont="1" applyNumberForma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9" fillId="0" fontId="4" numFmtId="49" xfId="0" applyBorder="1" applyFont="1" applyNumberFormat="1"/>
    <xf borderId="5" fillId="0" fontId="11" numFmtId="0" xfId="0" applyAlignment="1" applyBorder="1" applyFont="1">
      <alignment horizontal="center" shrinkToFit="0" vertical="center" wrapText="1"/>
    </xf>
    <xf borderId="2" fillId="2" fontId="12" numFmtId="0" xfId="0" applyAlignment="1" applyBorder="1" applyFill="1" applyFont="1">
      <alignment horizontal="center"/>
    </xf>
    <xf borderId="11" fillId="3" fontId="9" numFmtId="0" xfId="0" applyAlignment="1" applyBorder="1" applyFill="1" applyFont="1">
      <alignment shrinkToFit="0" wrapText="1"/>
    </xf>
    <xf borderId="1" fillId="3" fontId="2" numFmtId="0" xfId="0" applyAlignment="1" applyBorder="1" applyFill="1" applyFont="1">
      <alignment horizontal="center" shrinkToFit="0" vertical="center" wrapText="1"/>
    </xf>
    <xf borderId="4" fillId="0" fontId="2" numFmtId="164" xfId="0" applyAlignment="1" applyBorder="1" applyFont="1" applyNumberFormat="1">
      <alignment horizontal="center" vertical="center"/>
    </xf>
    <xf borderId="0" fillId="0" fontId="4" numFmtId="0" xfId="0" applyFont="1"/>
    <xf borderId="4" fillId="0" fontId="2" numFmtId="0" xfId="0" applyAlignment="1" applyBorder="1" applyFont="1">
      <alignment vertical="center"/>
    </xf>
    <xf borderId="0" fillId="0" fontId="2" numFmtId="0" xfId="0" applyFont="1"/>
    <xf borderId="17" fillId="4" fontId="13" numFmtId="0" xfId="0" applyAlignment="1" applyBorder="1" applyFill="1" applyFont="1">
      <alignment vertical="center"/>
    </xf>
    <xf borderId="8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5" fillId="0" fontId="4" numFmtId="0" xfId="0" applyAlignment="1" applyBorder="1" applyFont="1">
      <alignment horizontal="center" shrinkToFit="0" vertical="center" wrapText="1"/>
    </xf>
    <xf borderId="20" fillId="0" fontId="3" numFmtId="0" xfId="0" applyBorder="1" applyFont="1"/>
    <xf borderId="21" fillId="0" fontId="3" numFmtId="0" xfId="0" applyBorder="1" applyFont="1"/>
    <xf borderId="0" fillId="0" fontId="4" numFmtId="0" xfId="0" applyAlignment="1" applyFont="1">
      <alignment horizontal="center" shrinkToFit="0" vertical="center" wrapText="1"/>
    </xf>
    <xf borderId="22" fillId="5" fontId="13" numFmtId="0" xfId="0" applyAlignment="1" applyBorder="1" applyFill="1" applyFont="1">
      <alignment vertical="center"/>
    </xf>
    <xf borderId="0" fillId="0" fontId="14" numFmtId="165" xfId="0" applyFont="1" applyNumberFormat="1"/>
    <xf borderId="4" fillId="0" fontId="2" numFmtId="164" xfId="0" applyAlignment="1" applyBorder="1" applyFont="1" applyNumberFormat="1">
      <alignment vertical="center"/>
    </xf>
    <xf borderId="0" fillId="0" fontId="14" numFmtId="10" xfId="0" applyAlignment="1" applyFont="1" applyNumberFormat="1">
      <alignment horizontal="right"/>
    </xf>
    <xf borderId="4" fillId="0" fontId="2" numFmtId="49" xfId="0" applyAlignment="1" applyBorder="1" applyFont="1" applyNumberFormat="1">
      <alignment horizontal="left" shrinkToFit="0" vertical="center" wrapText="1"/>
    </xf>
    <xf borderId="23" fillId="6" fontId="14" numFmtId="165" xfId="0" applyAlignment="1" applyBorder="1" applyFill="1" applyFont="1" applyNumberFormat="1">
      <alignment vertical="center"/>
    </xf>
    <xf borderId="24" fillId="0" fontId="3" numFmtId="0" xfId="0" applyBorder="1" applyFont="1"/>
    <xf borderId="0" fillId="0" fontId="14" numFmtId="0" xfId="0" applyFont="1"/>
    <xf borderId="25" fillId="0" fontId="3" numFmtId="0" xfId="0" applyBorder="1" applyFont="1"/>
    <xf borderId="5" fillId="0" fontId="10" numFmtId="0" xfId="0" applyAlignment="1" applyBorder="1" applyFont="1">
      <alignment horizontal="center" readingOrder="0" shrinkToFit="0" vertical="center" wrapText="1"/>
    </xf>
    <xf borderId="26" fillId="0" fontId="15" numFmtId="0" xfId="0" applyAlignment="1" applyBorder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17" numFmtId="165" xfId="0" applyFont="1" applyNumberFormat="1"/>
    <xf borderId="0" fillId="0" fontId="14" numFmtId="165" xfId="0" applyAlignment="1" applyFont="1" applyNumberFormat="1">
      <alignment horizontal="right"/>
    </xf>
    <xf borderId="27" fillId="3" fontId="15" numFmtId="0" xfId="0" applyAlignment="1" applyBorder="1" applyFill="1" applyFont="1">
      <alignment shrinkToFit="0" vertical="center" wrapText="1"/>
    </xf>
    <xf borderId="4" fillId="0" fontId="2" numFmtId="49" xfId="0" applyAlignment="1" applyBorder="1" applyFont="1" applyNumberFormat="1">
      <alignment horizontal="center" vertical="center"/>
    </xf>
    <xf borderId="28" fillId="0" fontId="15" numFmtId="0" xfId="0" applyAlignment="1" applyBorder="1" applyFont="1">
      <alignment horizontal="center" shrinkToFit="0" vertical="center" wrapText="1"/>
    </xf>
    <xf borderId="28" fillId="0" fontId="15" numFmtId="0" xfId="0" applyAlignment="1" applyBorder="1" applyFont="1">
      <alignment horizontal="center" vertical="center"/>
    </xf>
    <xf borderId="29" fillId="6" fontId="14" numFmtId="10" xfId="0" applyAlignment="1" applyBorder="1" applyFill="1" applyFont="1" applyNumberFormat="1">
      <alignment horizontal="right" vertical="center"/>
    </xf>
    <xf borderId="0" fillId="0" fontId="17" numFmtId="165" xfId="0" applyAlignment="1" applyFont="1" applyNumberFormat="1">
      <alignment horizontal="right"/>
    </xf>
    <xf borderId="28" fillId="0" fontId="6" numFmtId="0" xfId="0" applyAlignment="1" applyBorder="1" applyFont="1">
      <alignment vertical="center"/>
    </xf>
    <xf borderId="22" fillId="2" fontId="18" numFmtId="0" xfId="0" applyAlignment="1" applyBorder="1" applyFill="1" applyFont="1">
      <alignment horizontal="center" shrinkToFit="0" vertical="center" wrapText="1"/>
    </xf>
    <xf borderId="26" fillId="0" fontId="6" numFmtId="0" xfId="0" applyAlignment="1" applyBorder="1" applyFont="1">
      <alignment vertical="center"/>
    </xf>
    <xf borderId="28" fillId="0" fontId="6" numFmtId="164" xfId="0" applyAlignment="1" applyBorder="1" applyFont="1" applyNumberFormat="1">
      <alignment vertical="center"/>
    </xf>
    <xf borderId="30" fillId="0" fontId="2" numFmtId="0" xfId="0" applyAlignment="1" applyBorder="1" applyFont="1">
      <alignment horizontal="center" vertical="center"/>
    </xf>
    <xf borderId="28" fillId="0" fontId="15" numFmtId="164" xfId="0" applyAlignment="1" applyBorder="1" applyFont="1" applyNumberFormat="1">
      <alignment horizontal="center" shrinkToFit="0" vertical="center" wrapText="1"/>
    </xf>
    <xf borderId="31" fillId="0" fontId="2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/>
    </xf>
    <xf borderId="17" fillId="0" fontId="7" numFmtId="0" xfId="0" applyAlignment="1" applyBorder="1" applyFont="1">
      <alignment horizontal="center" shrinkToFit="0" vertical="center" wrapText="1"/>
    </xf>
    <xf borderId="32" fillId="3" fontId="15" numFmtId="0" xfId="0" applyAlignment="1" applyBorder="1" applyFill="1" applyFont="1">
      <alignment vertical="center"/>
    </xf>
    <xf borderId="33" fillId="3" fontId="15" numFmtId="0" xfId="0" applyAlignment="1" applyBorder="1" applyFill="1" applyFont="1">
      <alignment horizontal="center" vertical="center"/>
    </xf>
    <xf borderId="33" fillId="3" fontId="15" numFmtId="164" xfId="0" applyAlignment="1" applyBorder="1" applyFill="1" applyFont="1" applyNumberFormat="1">
      <alignment shrinkToFit="0" vertical="center" wrapText="1"/>
    </xf>
    <xf borderId="33" fillId="3" fontId="15" numFmtId="4" xfId="0" applyAlignment="1" applyBorder="1" applyFill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33" fillId="3" fontId="15" numFmtId="166" xfId="0" applyAlignment="1" applyBorder="1" applyFill="1" applyFont="1" applyNumberFormat="1">
      <alignment horizontal="center" shrinkToFit="0" vertical="center" wrapText="1"/>
    </xf>
    <xf borderId="0" fillId="0" fontId="19" numFmtId="0" xfId="0" applyAlignment="1" applyFont="1">
      <alignment horizontal="center" vertical="center"/>
    </xf>
    <xf borderId="33" fillId="3" fontId="15" numFmtId="164" xfId="0" applyAlignment="1" applyBorder="1" applyFill="1" applyFont="1" applyNumberFormat="1">
      <alignment horizontal="center" vertical="center"/>
    </xf>
    <xf borderId="4" fillId="0" fontId="16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33" fillId="3" fontId="15" numFmtId="165" xfId="0" applyAlignment="1" applyBorder="1" applyFill="1" applyFont="1" applyNumberFormat="1">
      <alignment horizontal="center" vertical="center"/>
    </xf>
    <xf borderId="31" fillId="0" fontId="2" numFmtId="0" xfId="0" applyAlignment="1" applyBorder="1" applyFont="1">
      <alignment horizontal="center" shrinkToFit="0" vertical="center" wrapText="1"/>
    </xf>
    <xf borderId="34" fillId="6" fontId="14" numFmtId="0" xfId="0" applyAlignment="1" applyBorder="1" applyFill="1" applyFont="1">
      <alignment vertical="center"/>
    </xf>
    <xf borderId="35" fillId="0" fontId="3" numFmtId="0" xfId="0" applyBorder="1" applyFont="1"/>
    <xf borderId="33" fillId="3" fontId="15" numFmtId="164" xfId="0" applyAlignment="1" applyBorder="1" applyFill="1" applyFont="1" applyNumberFormat="1">
      <alignment horizontal="center" shrinkToFit="0" vertical="center" wrapText="1"/>
    </xf>
    <xf borderId="17" fillId="0" fontId="9" numFmtId="0" xfId="0" applyAlignment="1" applyBorder="1" applyFont="1">
      <alignment horizontal="center"/>
    </xf>
    <xf borderId="31" fillId="3" fontId="2" numFmtId="0" xfId="0" applyAlignment="1" applyBorder="1" applyFill="1" applyFont="1">
      <alignment horizontal="center" shrinkToFit="0" vertical="center" wrapText="1"/>
    </xf>
    <xf borderId="30" fillId="0" fontId="9" numFmtId="0" xfId="0" applyAlignment="1" applyBorder="1" applyFont="1">
      <alignment horizontal="center"/>
    </xf>
    <xf borderId="4" fillId="3" fontId="19" numFmtId="164" xfId="0" applyAlignment="1" applyBorder="1" applyFill="1" applyFont="1" applyNumberFormat="1">
      <alignment vertical="center"/>
    </xf>
    <xf borderId="31" fillId="0" fontId="2" numFmtId="49" xfId="0" applyAlignment="1" applyBorder="1" applyFont="1" applyNumberFormat="1">
      <alignment horizontal="center" vertical="center"/>
    </xf>
    <xf borderId="36" fillId="0" fontId="9" numFmtId="0" xfId="0" applyAlignment="1" applyBorder="1" applyFont="1">
      <alignment horizontal="center"/>
    </xf>
    <xf borderId="4" fillId="3" fontId="19" numFmtId="0" xfId="0" applyAlignment="1" applyBorder="1" applyFill="1" applyFont="1">
      <alignment vertical="center"/>
    </xf>
    <xf borderId="37" fillId="0" fontId="3" numFmtId="0" xfId="0" applyBorder="1" applyFont="1"/>
    <xf borderId="38" fillId="0" fontId="3" numFmtId="0" xfId="0" applyBorder="1" applyFont="1"/>
    <xf borderId="4" fillId="0" fontId="19" numFmtId="0" xfId="0" applyAlignment="1" applyBorder="1" applyFont="1">
      <alignment vertical="center"/>
    </xf>
    <xf borderId="39" fillId="6" fontId="17" numFmtId="165" xfId="0" applyAlignment="1" applyBorder="1" applyFill="1" applyFont="1" applyNumberFormat="1">
      <alignment vertical="center"/>
    </xf>
    <xf borderId="33" fillId="3" fontId="15" numFmtId="14" xfId="0" applyAlignment="1" applyBorder="1" applyFill="1" applyFont="1" applyNumberFormat="1">
      <alignment shrinkToFit="0" vertical="center" wrapText="1"/>
    </xf>
    <xf borderId="33" fillId="3" fontId="15" numFmtId="14" xfId="0" applyAlignment="1" applyBorder="1" applyFill="1" applyFont="1" applyNumberFormat="1">
      <alignment horizontal="center" vertical="center"/>
    </xf>
    <xf borderId="31" fillId="0" fontId="20" numFmtId="49" xfId="0" applyAlignment="1" applyBorder="1" applyFont="1" applyNumberFormat="1">
      <alignment horizontal="left" vertical="center"/>
    </xf>
    <xf borderId="33" fillId="3" fontId="6" numFmtId="0" xfId="0" applyAlignment="1" applyBorder="1" applyFill="1" applyFont="1">
      <alignment vertical="center"/>
    </xf>
    <xf borderId="40" fillId="6" fontId="14" numFmtId="165" xfId="0" applyAlignment="1" applyBorder="1" applyFill="1" applyFont="1" applyNumberFormat="1">
      <alignment horizontal="right" vertical="center"/>
    </xf>
    <xf borderId="26" fillId="0" fontId="21" numFmtId="0" xfId="0" applyAlignment="1" applyBorder="1" applyFont="1">
      <alignment horizontal="center" vertical="center"/>
    </xf>
    <xf borderId="28" fillId="0" fontId="21" numFmtId="164" xfId="0" applyAlignment="1" applyBorder="1" applyFont="1" applyNumberFormat="1">
      <alignment horizontal="center" shrinkToFit="0" vertical="center" wrapText="1"/>
    </xf>
    <xf borderId="31" fillId="0" fontId="2" numFmtId="165" xfId="0" applyAlignment="1" applyBorder="1" applyFont="1" applyNumberFormat="1">
      <alignment horizontal="left" vertical="center"/>
    </xf>
    <xf borderId="41" fillId="0" fontId="3" numFmtId="0" xfId="0" applyBorder="1" applyFont="1"/>
    <xf borderId="42" fillId="6" fontId="17" numFmtId="165" xfId="0" applyAlignment="1" applyBorder="1" applyFill="1" applyFont="1" applyNumberFormat="1">
      <alignment vertical="center"/>
    </xf>
    <xf borderId="43" fillId="0" fontId="3" numFmtId="0" xfId="0" applyBorder="1" applyFont="1"/>
    <xf borderId="28" fillId="0" fontId="3" numFmtId="0" xfId="0" applyBorder="1" applyFont="1"/>
    <xf borderId="31" fillId="0" fontId="2" numFmtId="10" xfId="0" applyAlignment="1" applyBorder="1" applyFont="1" applyNumberFormat="1">
      <alignment horizontal="center" vertical="center"/>
    </xf>
    <xf borderId="0" fillId="0" fontId="6" numFmtId="0" xfId="0" applyFont="1"/>
    <xf borderId="31" fillId="7" fontId="2" numFmtId="167" xfId="0" applyAlignment="1" applyBorder="1" applyFill="1" applyFont="1" applyNumberFormat="1">
      <alignment horizontal="right" vertical="center"/>
    </xf>
    <xf borderId="1" fillId="3" fontId="6" numFmtId="0" xfId="0" applyBorder="1" applyFill="1" applyFont="1"/>
    <xf borderId="44" fillId="6" fontId="14" numFmtId="165" xfId="0" applyAlignment="1" applyBorder="1" applyFill="1" applyFont="1" applyNumberFormat="1">
      <alignment horizontal="right" vertical="center"/>
    </xf>
    <xf borderId="0" fillId="0" fontId="21" numFmtId="0" xfId="0" applyAlignment="1" applyFont="1">
      <alignment horizontal="center"/>
    </xf>
    <xf borderId="0" fillId="0" fontId="21" numFmtId="164" xfId="0" applyAlignment="1" applyFont="1" applyNumberFormat="1">
      <alignment horizontal="center" shrinkToFit="0" wrapText="1"/>
    </xf>
    <xf borderId="31" fillId="0" fontId="2" numFmtId="168" xfId="0" applyAlignment="1" applyBorder="1" applyFont="1" applyNumberFormat="1">
      <alignment horizontal="right" vertical="center"/>
    </xf>
    <xf borderId="31" fillId="0" fontId="9" numFmtId="0" xfId="0" applyAlignment="1" applyBorder="1" applyFont="1">
      <alignment horizontal="center"/>
    </xf>
    <xf borderId="31" fillId="0" fontId="22" numFmtId="0" xfId="0" applyAlignment="1" applyBorder="1" applyFont="1">
      <alignment horizontal="center"/>
    </xf>
    <xf borderId="17" fillId="0" fontId="16" numFmtId="0" xfId="0" applyBorder="1" applyFont="1"/>
    <xf borderId="31" fillId="0" fontId="4" numFmtId="0" xfId="0" applyBorder="1" applyFont="1"/>
    <xf borderId="31" fillId="0" fontId="22" numFmtId="10" xfId="0" applyAlignment="1" applyBorder="1" applyFont="1" applyNumberFormat="1">
      <alignment horizontal="center"/>
    </xf>
    <xf borderId="0" fillId="0" fontId="2" numFmtId="49" xfId="0" applyAlignment="1" applyFont="1" applyNumberFormat="1">
      <alignment horizontal="center" vertical="center"/>
    </xf>
    <xf borderId="31" fillId="0" fontId="16" numFmtId="10" xfId="0" applyAlignment="1" applyBorder="1" applyFont="1" applyNumberFormat="1">
      <alignment horizontal="center"/>
    </xf>
    <xf borderId="31" fillId="0" fontId="2" numFmtId="167" xfId="0" applyAlignment="1" applyBorder="1" applyFont="1" applyNumberFormat="1">
      <alignment vertical="center"/>
    </xf>
    <xf borderId="33" fillId="3" fontId="15" numFmtId="169" xfId="0" applyAlignment="1" applyBorder="1" applyFill="1" applyFont="1" applyNumberFormat="1">
      <alignment horizontal="center" shrinkToFit="0" vertical="center" wrapText="1"/>
    </xf>
    <xf borderId="30" fillId="2" fontId="12" numFmtId="49" xfId="0" applyAlignment="1" applyBorder="1" applyFill="1" applyFont="1" applyNumberFormat="1">
      <alignment horizontal="center" vertical="center"/>
    </xf>
    <xf borderId="0" fillId="0" fontId="2" numFmtId="167" xfId="0" applyAlignment="1" applyFont="1" applyNumberFormat="1">
      <alignment vertical="center"/>
    </xf>
    <xf borderId="30" fillId="2" fontId="12" numFmtId="49" xfId="0" applyAlignment="1" applyBorder="1" applyFill="1" applyFont="1" applyNumberFormat="1">
      <alignment horizontal="center" shrinkToFit="0" vertical="center" wrapText="1"/>
    </xf>
    <xf borderId="30" fillId="2" fontId="12" numFmtId="0" xfId="0" applyAlignment="1" applyBorder="1" applyFill="1" applyFont="1">
      <alignment horizontal="center" shrinkToFit="0" vertical="center" wrapText="1"/>
    </xf>
    <xf borderId="31" fillId="7" fontId="2" numFmtId="167" xfId="0" applyAlignment="1" applyBorder="1" applyFill="1" applyFont="1" applyNumberFormat="1">
      <alignment horizontal="right" shrinkToFit="0" vertical="center" wrapText="1"/>
    </xf>
    <xf borderId="30" fillId="2" fontId="12" numFmtId="0" xfId="0" applyAlignment="1" applyBorder="1" applyFill="1" applyFont="1">
      <alignment horizontal="center" vertical="center"/>
    </xf>
    <xf borderId="33" fillId="3" fontId="15" numFmtId="0" xfId="0" applyAlignment="1" applyBorder="1" applyFill="1" applyFont="1">
      <alignment shrinkToFit="0" vertical="center" wrapText="1"/>
    </xf>
    <xf borderId="30" fillId="2" fontId="12" numFmtId="2" xfId="0" applyAlignment="1" applyBorder="1" applyFill="1" applyFont="1" applyNumberFormat="1">
      <alignment horizontal="center" vertical="center"/>
    </xf>
    <xf borderId="17" fillId="2" fontId="12" numFmtId="0" xfId="0" applyAlignment="1" applyBorder="1" applyFill="1" applyFont="1">
      <alignment horizontal="center" vertical="center"/>
    </xf>
    <xf borderId="36" fillId="0" fontId="16" numFmtId="0" xfId="0" applyAlignment="1" applyBorder="1" applyFont="1">
      <alignment vertical="top"/>
    </xf>
    <xf borderId="30" fillId="2" fontId="23" numFmtId="0" xfId="0" applyAlignment="1" applyBorder="1" applyFill="1" applyFont="1">
      <alignment horizontal="center" shrinkToFit="0" vertical="center" wrapText="1"/>
    </xf>
    <xf borderId="31" fillId="0" fontId="22" numFmtId="170" xfId="0" applyAlignment="1" applyBorder="1" applyFont="1" applyNumberFormat="1">
      <alignment horizontal="right"/>
    </xf>
    <xf borderId="0" fillId="0" fontId="7" numFmtId="0" xfId="0" applyAlignment="1" applyFont="1">
      <alignment horizontal="center" vertical="center"/>
    </xf>
    <xf borderId="45" fillId="0" fontId="3" numFmtId="0" xfId="0" applyBorder="1" applyFont="1"/>
    <xf borderId="46" fillId="0" fontId="3" numFmtId="0" xfId="0" applyBorder="1" applyFont="1"/>
    <xf borderId="31" fillId="2" fontId="12" numFmtId="0" xfId="0" applyAlignment="1" applyBorder="1" applyFill="1" applyFont="1">
      <alignment horizontal="center" vertical="center"/>
    </xf>
    <xf borderId="31" fillId="2" fontId="12" numFmtId="164" xfId="0" applyAlignment="1" applyBorder="1" applyFill="1" applyFont="1" applyNumberFormat="1">
      <alignment horizontal="center" vertical="center"/>
    </xf>
    <xf borderId="43" fillId="0" fontId="4" numFmtId="0" xfId="0" applyBorder="1" applyFont="1"/>
    <xf borderId="31" fillId="4" fontId="7" numFmtId="49" xfId="0" applyAlignment="1" applyBorder="1" applyFill="1" applyFont="1" applyNumberFormat="1">
      <alignment horizontal="center" vertical="center"/>
    </xf>
    <xf borderId="17" fillId="4" fontId="7" numFmtId="49" xfId="0" applyAlignment="1" applyBorder="1" applyFill="1" applyFont="1" applyNumberFormat="1">
      <alignment horizontal="left" shrinkToFit="0" vertical="center" wrapText="1"/>
    </xf>
    <xf borderId="20" fillId="4" fontId="7" numFmtId="49" xfId="0" applyAlignment="1" applyBorder="1" applyFill="1" applyFont="1" applyNumberFormat="1">
      <alignment horizontal="left" shrinkToFit="0" vertical="center" wrapText="1"/>
    </xf>
    <xf borderId="31" fillId="4" fontId="7" numFmtId="0" xfId="0" applyAlignment="1" applyBorder="1" applyFill="1" applyFont="1">
      <alignment horizontal="left" shrinkToFit="0" vertical="center" wrapText="1"/>
    </xf>
    <xf borderId="31" fillId="4" fontId="7" numFmtId="0" xfId="0" applyAlignment="1" applyBorder="1" applyFill="1" applyFont="1">
      <alignment horizontal="left" vertical="center"/>
    </xf>
    <xf borderId="31" fillId="4" fontId="7" numFmtId="4" xfId="0" applyAlignment="1" applyBorder="1" applyFill="1" applyFont="1" applyNumberFormat="1">
      <alignment horizontal="left" vertical="center"/>
    </xf>
    <xf borderId="31" fillId="4" fontId="7" numFmtId="164" xfId="0" applyAlignment="1" applyBorder="1" applyFill="1" applyFont="1" applyNumberFormat="1">
      <alignment horizontal="center" vertical="center"/>
    </xf>
    <xf borderId="31" fillId="0" fontId="24" numFmtId="10" xfId="0" applyAlignment="1" applyBorder="1" applyFont="1" applyNumberFormat="1">
      <alignment horizontal="center"/>
    </xf>
    <xf borderId="0" fillId="0" fontId="7" numFmtId="164" xfId="0" applyAlignment="1" applyFont="1" applyNumberFormat="1">
      <alignment horizontal="left" vertical="center"/>
    </xf>
    <xf borderId="1" fillId="3" fontId="2" numFmtId="0" xfId="0" applyAlignment="1" applyBorder="1" applyFill="1" applyFont="1">
      <alignment vertical="center"/>
    </xf>
    <xf borderId="17" fillId="0" fontId="22" numFmtId="0" xfId="0" applyAlignment="1" applyBorder="1" applyFont="1">
      <alignment horizontal="center"/>
    </xf>
    <xf borderId="46" fillId="0" fontId="4" numFmtId="0" xfId="0" applyBorder="1" applyFont="1"/>
    <xf borderId="26" fillId="0" fontId="22" numFmtId="0" xfId="0" applyBorder="1" applyFont="1"/>
    <xf borderId="28" fillId="0" fontId="22" numFmtId="10" xfId="0" applyAlignment="1" applyBorder="1" applyFont="1" applyNumberFormat="1">
      <alignment horizontal="center"/>
    </xf>
    <xf borderId="31" fillId="0" fontId="20" numFmtId="49" xfId="0" applyAlignment="1" applyBorder="1" applyFont="1" applyNumberFormat="1">
      <alignment horizontal="left" shrinkToFit="0" vertical="center" wrapText="1"/>
    </xf>
    <xf borderId="31" fillId="0" fontId="2" numFmtId="0" xfId="0" applyAlignment="1" applyBorder="1" applyFont="1">
      <alignment horizontal="left" shrinkToFit="0" vertical="center" wrapText="1"/>
    </xf>
    <xf borderId="28" fillId="0" fontId="4" numFmtId="0" xfId="0" applyBorder="1" applyFont="1"/>
    <xf borderId="31" fillId="0" fontId="2" numFmtId="4" xfId="0" applyAlignment="1" applyBorder="1" applyFont="1" applyNumberFormat="1">
      <alignment horizontal="center" shrinkToFit="0" vertical="center" wrapText="1"/>
    </xf>
    <xf borderId="31" fillId="3" fontId="2" numFmtId="164" xfId="0" applyAlignment="1" applyBorder="1" applyFill="1" applyFont="1" applyNumberFormat="1">
      <alignment horizontal="center" shrinkToFit="0" vertical="center" wrapText="1"/>
    </xf>
    <xf borderId="31" fillId="0" fontId="2" numFmtId="164" xfId="0" applyAlignment="1" applyBorder="1" applyFont="1" applyNumberFormat="1">
      <alignment horizontal="center" shrinkToFit="0" vertical="center" wrapText="1"/>
    </xf>
    <xf borderId="17" fillId="0" fontId="4" numFmtId="0" xfId="0" applyBorder="1" applyFont="1"/>
    <xf borderId="32" fillId="3" fontId="25" numFmtId="0" xfId="0" applyAlignment="1" applyBorder="1" applyFill="1" applyFont="1">
      <alignment vertical="center"/>
    </xf>
    <xf borderId="28" fillId="0" fontId="25" numFmtId="0" xfId="0" applyAlignment="1" applyBorder="1" applyFont="1">
      <alignment horizontal="center" vertical="center"/>
    </xf>
    <xf borderId="33" fillId="3" fontId="25" numFmtId="164" xfId="0" applyAlignment="1" applyBorder="1" applyFill="1" applyFont="1" applyNumberFormat="1">
      <alignment shrinkToFit="0" vertical="center" wrapText="1"/>
    </xf>
    <xf borderId="17" fillId="2" fontId="8" numFmtId="0" xfId="0" applyAlignment="1" applyBorder="1" applyFill="1" applyFont="1">
      <alignment horizontal="center"/>
    </xf>
    <xf borderId="33" fillId="3" fontId="25" numFmtId="4" xfId="0" applyAlignment="1" applyBorder="1" applyFill="1" applyFont="1" applyNumberFormat="1">
      <alignment horizontal="center" vertical="center"/>
    </xf>
    <xf borderId="33" fillId="3" fontId="25" numFmtId="169" xfId="0" applyAlignment="1" applyBorder="1" applyFill="1" applyFont="1" applyNumberFormat="1">
      <alignment horizontal="center" shrinkToFit="0" vertical="center" wrapText="1"/>
    </xf>
    <xf borderId="33" fillId="3" fontId="25" numFmtId="164" xfId="0" applyAlignment="1" applyBorder="1" applyFill="1" applyFont="1" applyNumberFormat="1">
      <alignment horizontal="center" vertical="center"/>
    </xf>
    <xf borderId="33" fillId="3" fontId="25" numFmtId="164" xfId="0" applyAlignment="1" applyBorder="1" applyFill="1" applyFont="1" applyNumberFormat="1">
      <alignment horizontal="center" shrinkToFit="0" vertical="center" wrapText="1"/>
    </xf>
    <xf borderId="28" fillId="0" fontId="2" numFmtId="164" xfId="0" applyAlignment="1" applyBorder="1" applyFont="1" applyNumberFormat="1">
      <alignment horizontal="center" vertical="center"/>
    </xf>
    <xf borderId="30" fillId="0" fontId="9" numFmtId="0" xfId="0" applyAlignment="1" applyBorder="1" applyFont="1">
      <alignment horizontal="center" shrinkToFit="0" wrapText="1"/>
    </xf>
    <xf borderId="31" fillId="0" fontId="2" numFmtId="0" xfId="0" applyAlignment="1" applyBorder="1" applyFont="1">
      <alignment shrinkToFit="0" vertical="center" wrapText="1"/>
    </xf>
    <xf borderId="31" fillId="0" fontId="2" numFmtId="9" xfId="0" applyAlignment="1" applyBorder="1" applyFont="1" applyNumberFormat="1">
      <alignment vertical="center"/>
    </xf>
    <xf borderId="0" fillId="0" fontId="2" numFmtId="9" xfId="0" applyAlignment="1" applyFont="1" applyNumberFormat="1">
      <alignment vertical="center"/>
    </xf>
    <xf borderId="36" fillId="0" fontId="2" numFmtId="49" xfId="0" applyAlignment="1" applyBorder="1" applyFont="1" applyNumberFormat="1">
      <alignment horizontal="center" vertical="center"/>
    </xf>
    <xf borderId="37" fillId="0" fontId="2" numFmtId="49" xfId="0" applyAlignment="1" applyBorder="1" applyFont="1" applyNumberFormat="1">
      <alignment horizontal="center" vertical="center"/>
    </xf>
    <xf borderId="38" fillId="0" fontId="2" numFmtId="49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0" fillId="3" fontId="12" numFmtId="0" xfId="0" applyAlignment="1" applyFill="1" applyFont="1">
      <alignment horizontal="center" vertical="center"/>
    </xf>
    <xf borderId="31" fillId="0" fontId="7" numFmtId="0" xfId="0" applyAlignment="1" applyBorder="1" applyFont="1">
      <alignment horizontal="center" shrinkToFit="0" vertical="center" wrapText="1"/>
    </xf>
    <xf borderId="0" fillId="3" fontId="26" numFmtId="0" xfId="0" applyAlignment="1" applyFill="1" applyFont="1">
      <alignment vertical="center"/>
    </xf>
    <xf borderId="18" fillId="0" fontId="7" numFmtId="168" xfId="0" applyAlignment="1" applyBorder="1" applyFont="1" applyNumberFormat="1">
      <alignment horizontal="right" vertical="center"/>
    </xf>
    <xf borderId="31" fillId="3" fontId="2" numFmtId="4" xfId="0" applyAlignment="1" applyBorder="1" applyFill="1" applyFont="1" applyNumberFormat="1">
      <alignment horizontal="center" shrinkToFit="0" vertical="center" wrapText="1"/>
    </xf>
    <xf borderId="5" fillId="0" fontId="2" numFmtId="9" xfId="0" applyAlignment="1" applyBorder="1" applyFont="1" applyNumberFormat="1">
      <alignment vertical="center"/>
    </xf>
    <xf borderId="47" fillId="7" fontId="7" numFmtId="10" xfId="0" applyAlignment="1" applyBorder="1" applyFill="1" applyFont="1" applyNumberFormat="1">
      <alignment horizontal="right" vertical="center"/>
    </xf>
    <xf borderId="31" fillId="0" fontId="4" numFmtId="10" xfId="0" applyBorder="1" applyFont="1" applyNumberFormat="1"/>
    <xf quotePrefix="1" borderId="31" fillId="0" fontId="2" numFmtId="0" xfId="0" applyAlignment="1" applyBorder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2" fillId="2" fontId="12" numFmtId="0" xfId="0" applyAlignment="1" applyBorder="1" applyFill="1" applyFont="1">
      <alignment horizontal="center" vertical="center"/>
    </xf>
    <xf borderId="17" fillId="0" fontId="27" numFmtId="0" xfId="0" applyAlignment="1" applyBorder="1" applyFont="1">
      <alignment shrinkToFit="0" wrapText="1"/>
    </xf>
    <xf borderId="0" fillId="0" fontId="26" numFmtId="0" xfId="0" applyAlignment="1" applyFont="1">
      <alignment vertical="center"/>
    </xf>
    <xf borderId="0" fillId="0" fontId="28" numFmtId="0" xfId="0" applyAlignment="1" applyFont="1">
      <alignment readingOrder="0" vertical="center"/>
    </xf>
    <xf borderId="0" fillId="0" fontId="29" numFmtId="0" xfId="0" applyAlignment="1" applyFont="1">
      <alignment readingOrder="0"/>
    </xf>
    <xf borderId="17" fillId="0" fontId="20" numFmtId="49" xfId="0" applyAlignment="1" applyBorder="1" applyFont="1" applyNumberFormat="1">
      <alignment horizontal="left" shrinkToFit="0" vertical="center" wrapText="1"/>
    </xf>
    <xf borderId="1" fillId="3" fontId="7" numFmtId="0" xfId="0" applyAlignment="1" applyBorder="1" applyFill="1" applyFont="1">
      <alignment vertical="center"/>
    </xf>
    <xf borderId="1" fillId="3" fontId="2" numFmtId="4" xfId="0" applyAlignment="1" applyBorder="1" applyFill="1" applyFont="1" applyNumberFormat="1">
      <alignment vertical="center"/>
    </xf>
    <xf borderId="31" fillId="0" fontId="30" numFmtId="49" xfId="0" applyAlignment="1" applyBorder="1" applyFont="1" applyNumberFormat="1">
      <alignment horizontal="center" vertical="center"/>
    </xf>
    <xf quotePrefix="1" borderId="31" fillId="0" fontId="30" numFmtId="49" xfId="0" applyAlignment="1" applyBorder="1" applyFont="1" applyNumberFormat="1">
      <alignment horizontal="center" vertical="center"/>
    </xf>
    <xf borderId="31" fillId="3" fontId="20" numFmtId="49" xfId="0" applyAlignment="1" applyBorder="1" applyFill="1" applyFont="1" applyNumberFormat="1">
      <alignment horizontal="left" shrinkToFit="0" vertical="center" wrapText="1"/>
    </xf>
    <xf borderId="31" fillId="3" fontId="30" numFmtId="49" xfId="0" applyAlignment="1" applyBorder="1" applyFill="1" applyFont="1" applyNumberFormat="1">
      <alignment horizontal="center" vertical="center"/>
    </xf>
    <xf borderId="31" fillId="3" fontId="2" numFmtId="0" xfId="0" applyAlignment="1" applyBorder="1" applyFill="1" applyFont="1">
      <alignment horizontal="left" shrinkToFit="0" vertical="center" wrapText="1"/>
    </xf>
    <xf borderId="31" fillId="3" fontId="2" numFmtId="0" xfId="0" applyAlignment="1" applyBorder="1" applyFill="1" applyFont="1">
      <alignment horizontal="center" vertical="center"/>
    </xf>
    <xf borderId="28" fillId="3" fontId="2" numFmtId="164" xfId="0" applyAlignment="1" applyBorder="1" applyFill="1" applyFont="1" applyNumberFormat="1">
      <alignment horizontal="center" vertical="center"/>
    </xf>
    <xf borderId="0" fillId="3" fontId="7" numFmtId="0" xfId="0" applyAlignment="1" applyFill="1" applyFont="1">
      <alignment vertical="center"/>
    </xf>
    <xf borderId="0" fillId="3" fontId="2" numFmtId="0" xfId="0" applyAlignment="1" applyFill="1" applyFont="1">
      <alignment vertical="center"/>
    </xf>
    <xf borderId="28" fillId="0" fontId="2" numFmtId="4" xfId="0" applyAlignment="1" applyBorder="1" applyFont="1" applyNumberFormat="1">
      <alignment horizontal="center" vertical="center"/>
    </xf>
    <xf borderId="31" fillId="0" fontId="31" numFmtId="49" xfId="0" applyAlignment="1" applyBorder="1" applyFont="1" applyNumberFormat="1">
      <alignment shrinkToFit="0" vertical="center" wrapText="1"/>
    </xf>
    <xf borderId="31" fillId="0" fontId="32" numFmtId="49" xfId="0" applyAlignment="1" applyBorder="1" applyFont="1" applyNumberFormat="1">
      <alignment horizontal="center" vertical="center"/>
    </xf>
    <xf borderId="31" fillId="0" fontId="25" numFmtId="0" xfId="0" applyAlignment="1" applyBorder="1" applyFont="1">
      <alignment shrinkToFit="0" vertical="center" wrapText="1"/>
    </xf>
    <xf borderId="28" fillId="0" fontId="25" numFmtId="4" xfId="0" applyAlignment="1" applyBorder="1" applyFont="1" applyNumberFormat="1">
      <alignment horizontal="center" vertical="center"/>
    </xf>
    <xf borderId="31" fillId="3" fontId="25" numFmtId="164" xfId="0" applyAlignment="1" applyBorder="1" applyFill="1" applyFont="1" applyNumberFormat="1">
      <alignment horizontal="center" shrinkToFit="0" vertical="center" wrapText="1"/>
    </xf>
    <xf borderId="31" fillId="0" fontId="25" numFmtId="164" xfId="0" applyAlignment="1" applyBorder="1" applyFont="1" applyNumberFormat="1">
      <alignment horizontal="center" shrinkToFit="0" vertical="center" wrapText="1"/>
    </xf>
    <xf borderId="28" fillId="0" fontId="25" numFmtId="164" xfId="0" applyAlignment="1" applyBorder="1" applyFont="1" applyNumberFormat="1">
      <alignment horizontal="center" vertical="center"/>
    </xf>
    <xf borderId="1" fillId="3" fontId="26" numFmtId="0" xfId="0" applyBorder="1" applyFill="1" applyFont="1"/>
    <xf borderId="1" fillId="3" fontId="25" numFmtId="0" xfId="0" applyBorder="1" applyFill="1" applyFont="1"/>
    <xf borderId="1" fillId="3" fontId="25" numFmtId="0" xfId="0" applyAlignment="1" applyBorder="1" applyFill="1" applyFont="1">
      <alignment horizontal="center"/>
    </xf>
    <xf borderId="31" fillId="3" fontId="32" numFmtId="49" xfId="0" applyAlignment="1" applyBorder="1" applyFill="1" applyFont="1" applyNumberFormat="1">
      <alignment horizontal="center" vertical="center"/>
    </xf>
    <xf borderId="31" fillId="3" fontId="25" numFmtId="0" xfId="0" applyAlignment="1" applyBorder="1" applyFill="1" applyFont="1">
      <alignment shrinkToFit="0" vertical="center" wrapText="1"/>
    </xf>
    <xf borderId="31" fillId="3" fontId="25" numFmtId="0" xfId="0" applyAlignment="1" applyBorder="1" applyFill="1" applyFont="1">
      <alignment horizontal="center" vertical="center"/>
    </xf>
    <xf borderId="31" fillId="0" fontId="2" numFmtId="4" xfId="0" applyAlignment="1" applyBorder="1" applyFont="1" applyNumberFormat="1">
      <alignment horizontal="center" vertical="center"/>
    </xf>
    <xf borderId="31" fillId="0" fontId="2" numFmtId="164" xfId="0" applyAlignment="1" applyBorder="1" applyFont="1" applyNumberFormat="1">
      <alignment horizontal="center" vertical="center"/>
    </xf>
    <xf borderId="48" fillId="3" fontId="7" numFmtId="0" xfId="0" applyAlignment="1" applyBorder="1" applyFill="1" applyFont="1">
      <alignment vertical="center"/>
    </xf>
    <xf borderId="49" fillId="3" fontId="7" numFmtId="0" xfId="0" applyAlignment="1" applyBorder="1" applyFill="1" applyFont="1">
      <alignment vertical="center"/>
    </xf>
    <xf borderId="50" fillId="3" fontId="2" numFmtId="0" xfId="0" applyAlignment="1" applyBorder="1" applyFill="1" applyFont="1">
      <alignment vertical="center"/>
    </xf>
    <xf borderId="0" fillId="3" fontId="2" numFmtId="49" xfId="0" applyAlignment="1" applyFill="1" applyFont="1" applyNumberFormat="1">
      <alignment horizontal="center" vertical="center"/>
    </xf>
    <xf borderId="0" fillId="3" fontId="2" numFmtId="49" xfId="0" applyAlignment="1" applyFill="1" applyFont="1" applyNumberFormat="1">
      <alignment horizontal="left" shrinkToFit="0" vertical="center" wrapText="1"/>
    </xf>
    <xf borderId="0" fillId="3" fontId="30" numFmtId="49" xfId="0" applyAlignment="1" applyFill="1" applyFont="1" applyNumberFormat="1">
      <alignment horizontal="center" vertical="center"/>
    </xf>
    <xf borderId="0" fillId="3" fontId="2" numFmtId="0" xfId="0" applyAlignment="1" applyFill="1" applyFont="1">
      <alignment horizontal="left" shrinkToFit="0" vertical="center" wrapText="1"/>
    </xf>
    <xf borderId="0" fillId="3" fontId="2" numFmtId="0" xfId="0" applyAlignment="1" applyFill="1" applyFont="1">
      <alignment horizontal="center" vertical="center"/>
    </xf>
    <xf borderId="0" fillId="3" fontId="2" numFmtId="4" xfId="0" applyAlignment="1" applyFill="1" applyFont="1" applyNumberFormat="1">
      <alignment horizontal="center" vertical="center"/>
    </xf>
    <xf borderId="0" fillId="3" fontId="2" numFmtId="164" xfId="0" applyAlignment="1" applyFill="1" applyFont="1" applyNumberFormat="1">
      <alignment horizontal="center" shrinkToFit="0" vertical="center" wrapText="1"/>
    </xf>
    <xf borderId="0" fillId="3" fontId="4" numFmtId="164" xfId="0" applyAlignment="1" applyFill="1" applyFont="1" applyNumberFormat="1">
      <alignment horizontal="center" shrinkToFit="0" vertical="center" wrapText="1"/>
    </xf>
    <xf borderId="0" fillId="3" fontId="4" numFmtId="164" xfId="0" applyAlignment="1" applyFill="1" applyFont="1" applyNumberFormat="1">
      <alignment horizontal="center" vertical="center"/>
    </xf>
    <xf borderId="51" fillId="2" fontId="2" numFmtId="49" xfId="0" applyAlignment="1" applyBorder="1" applyFill="1" applyFont="1" applyNumberFormat="1">
      <alignment horizontal="center" vertical="center"/>
    </xf>
    <xf borderId="52" fillId="2" fontId="2" numFmtId="49" xfId="0" applyAlignment="1" applyBorder="1" applyFill="1" applyFont="1" applyNumberFormat="1">
      <alignment horizontal="center" vertical="center"/>
    </xf>
    <xf borderId="52" fillId="2" fontId="19" numFmtId="49" xfId="0" applyBorder="1" applyFill="1" applyFont="1" applyNumberFormat="1"/>
    <xf borderId="52" fillId="2" fontId="2" numFmtId="164" xfId="0" applyAlignment="1" applyBorder="1" applyFill="1" applyFont="1" applyNumberFormat="1">
      <alignment horizontal="center" vertical="center"/>
    </xf>
    <xf borderId="53" fillId="2" fontId="2" numFmtId="49" xfId="0" applyAlignment="1" applyBorder="1" applyFill="1" applyFont="1" applyNumberFormat="1">
      <alignment horizontal="center" vertical="center"/>
    </xf>
    <xf borderId="0" fillId="0" fontId="7" numFmtId="0" xfId="0" applyAlignment="1" applyFont="1">
      <alignment horizontal="left" vertical="center"/>
    </xf>
    <xf borderId="54" fillId="3" fontId="2" numFmtId="0" xfId="0" applyAlignment="1" applyBorder="1" applyFill="1" applyFont="1">
      <alignment vertical="center"/>
    </xf>
    <xf borderId="0" fillId="0" fontId="19" numFmtId="0" xfId="0" applyAlignment="1" applyFont="1">
      <alignment vertical="center"/>
    </xf>
    <xf borderId="0" fillId="0" fontId="19" numFmtId="164" xfId="0" applyAlignment="1" applyFont="1" applyNumberFormat="1">
      <alignment vertical="center"/>
    </xf>
    <xf borderId="1" fillId="3" fontId="4" numFmtId="49" xfId="0" applyAlignment="1" applyBorder="1" applyFill="1" applyFont="1" applyNumberFormat="1">
      <alignment shrinkToFit="0" wrapText="1"/>
    </xf>
    <xf borderId="1" fillId="3" fontId="4" numFmtId="4" xfId="0" applyAlignment="1" applyBorder="1" applyFill="1" applyFont="1" applyNumberFormat="1">
      <alignment horizontal="center"/>
    </xf>
    <xf borderId="1" fillId="3" fontId="2" numFmtId="4" xfId="0" applyAlignment="1" applyBorder="1" applyFill="1" applyFont="1" applyNumberFormat="1">
      <alignment horizontal="center" shrinkToFit="0" vertical="center" wrapText="1"/>
    </xf>
    <xf borderId="0" fillId="0" fontId="6" numFmtId="164" xfId="0" applyFont="1" applyNumberFormat="1"/>
  </cellXfs>
  <cellStyles count="1">
    <cellStyle xfId="0" name="Normal" builtinId="0"/>
  </cellStyles>
  <dxfs count="4"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6D9EEB"/>
          <bgColor rgb="FF6D9EEB"/>
        </patternFill>
      </fill>
      <border/>
    </dxf>
    <dxf>
      <font/>
      <fill>
        <patternFill patternType="solid">
          <fgColor rgb="FF93C47D"/>
          <bgColor rgb="FF93C47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590550</xdr:colOff>
      <xdr:row>1</xdr:row>
      <xdr:rowOff>142875</xdr:rowOff>
    </xdr:from>
    <xdr:ext cx="1352550" cy="14668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819150</xdr:colOff>
      <xdr:row>1</xdr:row>
      <xdr:rowOff>57150</xdr:rowOff>
    </xdr:from>
    <xdr:ext cx="1181100" cy="13049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2</xdr:row>
      <xdr:rowOff>66675</xdr:rowOff>
    </xdr:from>
    <xdr:ext cx="1266825" cy="1352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20</xdr:row>
      <xdr:rowOff>38100</xdr:rowOff>
    </xdr:from>
    <xdr:ext cx="5429250" cy="8477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47</xdr:row>
      <xdr:rowOff>0</xdr:rowOff>
    </xdr:from>
    <xdr:ext cx="5429250" cy="8477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495300</xdr:colOff>
      <xdr:row>1</xdr:row>
      <xdr:rowOff>142875</xdr:rowOff>
    </xdr:from>
    <xdr:ext cx="1419225" cy="1524000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showGridLines="0" workbookViewId="0"/>
  </sheetViews>
  <sheetFormatPr customHeight="1" defaultColWidth="12.63" defaultRowHeight="15.0"/>
  <cols>
    <col customWidth="1" min="1" max="1" width="6.88"/>
    <col customWidth="1" min="2" max="2" width="25.13"/>
    <col customWidth="1" min="3" max="3" width="10.63"/>
    <col customWidth="1" min="4" max="4" width="41.88"/>
    <col customWidth="1" min="5" max="5" width="6.38"/>
    <col customWidth="1" min="6" max="6" width="8.63"/>
    <col customWidth="1" min="7" max="12" width="15.25"/>
    <col customWidth="1" min="13" max="13" width="18.63"/>
    <col customWidth="1" min="14" max="14" width="12.38"/>
    <col customWidth="1" min="15" max="15" width="14.38"/>
    <col customWidth="1" hidden="1" min="16" max="16" width="16.75"/>
    <col customWidth="1" hidden="1" min="17" max="21" width="8.75"/>
    <col customWidth="1" min="22" max="35" width="8.75"/>
  </cols>
  <sheetData>
    <row r="1" ht="12.75" customHeight="1">
      <c r="A1" s="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ht="12.75" customHeight="1">
      <c r="A2" s="1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1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ht="16.5" customHeight="1">
      <c r="A3" s="26"/>
      <c r="B3" s="31"/>
      <c r="C3" s="32"/>
      <c r="D3" s="38" t="s">
        <v>0</v>
      </c>
      <c r="E3" s="9"/>
      <c r="F3" s="9"/>
      <c r="G3" s="10"/>
      <c r="H3" s="42"/>
      <c r="I3" s="44"/>
      <c r="J3" s="44"/>
      <c r="K3" s="44"/>
      <c r="L3" s="44"/>
      <c r="M3" s="44"/>
      <c r="N3" s="1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ht="12.75" customHeight="1">
      <c r="A4" s="24"/>
      <c r="B4" s="49"/>
      <c r="C4" s="52"/>
      <c r="D4" s="13" t="s">
        <v>1</v>
      </c>
      <c r="E4" s="9"/>
      <c r="F4" s="9"/>
      <c r="G4" s="10"/>
      <c r="H4" s="56"/>
      <c r="I4" s="44"/>
      <c r="J4" s="44"/>
      <c r="K4" s="44"/>
      <c r="L4" s="59" t="s">
        <v>11</v>
      </c>
      <c r="M4" s="72">
        <f>BDI!F28</f>
        <v>0.1995168927</v>
      </c>
      <c r="N4" s="1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ht="12.75" customHeight="1">
      <c r="A5" s="24"/>
      <c r="B5" s="49"/>
      <c r="C5" s="52"/>
      <c r="D5" s="7" t="s">
        <v>2</v>
      </c>
      <c r="E5" s="9"/>
      <c r="F5" s="9"/>
      <c r="G5" s="10"/>
      <c r="H5" s="56"/>
      <c r="I5" s="44"/>
      <c r="J5" s="44"/>
      <c r="K5" s="44"/>
      <c r="L5" s="59" t="s">
        <v>26</v>
      </c>
      <c r="M5" s="72">
        <f>BDI!F55</f>
        <v>0.1091204786</v>
      </c>
      <c r="N5" s="1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ht="12.75" customHeight="1">
      <c r="A6" s="24"/>
      <c r="B6" s="49"/>
      <c r="C6" s="52"/>
      <c r="D6" s="17" t="s">
        <v>3</v>
      </c>
      <c r="E6" s="9"/>
      <c r="F6" s="9"/>
      <c r="G6" s="10"/>
      <c r="H6" s="56"/>
      <c r="I6" s="44"/>
      <c r="J6" s="44"/>
      <c r="K6" s="44"/>
      <c r="L6" s="95"/>
      <c r="M6" s="96"/>
      <c r="N6" s="1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ht="15.0" customHeight="1">
      <c r="A7" s="24"/>
      <c r="B7" s="49"/>
      <c r="C7" s="52"/>
      <c r="D7" s="21" t="s">
        <v>4</v>
      </c>
      <c r="E7" s="9"/>
      <c r="F7" s="9"/>
      <c r="G7" s="10"/>
      <c r="H7" s="101"/>
      <c r="I7" s="104"/>
      <c r="J7" s="107"/>
      <c r="K7" s="107"/>
      <c r="L7" s="108" t="s">
        <v>47</v>
      </c>
      <c r="M7" s="113">
        <f>M8/(1+M4)</f>
        <v>0</v>
      </c>
      <c r="N7" s="1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ht="13.5" customHeight="1">
      <c r="A8" s="24"/>
      <c r="B8" s="49"/>
      <c r="C8" s="52"/>
      <c r="D8" s="13" t="s">
        <v>5</v>
      </c>
      <c r="E8" s="9"/>
      <c r="F8" s="9"/>
      <c r="G8" s="10"/>
      <c r="H8" s="101"/>
      <c r="I8" s="104"/>
      <c r="J8" s="107"/>
      <c r="K8" s="107"/>
      <c r="L8" s="118" t="s">
        <v>54</v>
      </c>
      <c r="M8" s="125">
        <f>SUM(N12:N95)</f>
        <v>0</v>
      </c>
      <c r="N8" s="11">
        <f>SUM(N11:N89)</f>
        <v>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ht="35.25" customHeight="1">
      <c r="A9" s="47"/>
      <c r="B9" s="34"/>
      <c r="C9" s="36"/>
      <c r="D9" s="63" t="s">
        <v>6</v>
      </c>
      <c r="E9" s="9"/>
      <c r="F9" s="9"/>
      <c r="G9" s="10"/>
      <c r="H9" s="56"/>
      <c r="I9" s="44"/>
      <c r="J9" s="44"/>
      <c r="K9" s="44"/>
      <c r="L9" s="44"/>
      <c r="M9" s="44"/>
      <c r="N9" s="11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ht="12.75" customHeight="1">
      <c r="A10" s="134"/>
      <c r="N10" s="1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ht="15.0" customHeight="1">
      <c r="A11" s="138" t="s">
        <v>40</v>
      </c>
      <c r="B11" s="138" t="s">
        <v>66</v>
      </c>
      <c r="C11" s="140" t="s">
        <v>68</v>
      </c>
      <c r="D11" s="141" t="s">
        <v>70</v>
      </c>
      <c r="E11" s="143" t="s">
        <v>15</v>
      </c>
      <c r="F11" s="145" t="s">
        <v>18</v>
      </c>
      <c r="G11" s="146" t="s">
        <v>77</v>
      </c>
      <c r="H11" s="48"/>
      <c r="I11" s="51"/>
      <c r="J11" s="146" t="s">
        <v>78</v>
      </c>
      <c r="K11" s="48"/>
      <c r="L11" s="51"/>
      <c r="M11" s="148" t="s">
        <v>82</v>
      </c>
      <c r="N11" s="150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</row>
    <row r="12" ht="12.75" customHeight="1">
      <c r="A12" s="92"/>
      <c r="B12" s="92"/>
      <c r="C12" s="92"/>
      <c r="D12" s="92"/>
      <c r="E12" s="92"/>
      <c r="F12" s="92"/>
      <c r="G12" s="153" t="s">
        <v>92</v>
      </c>
      <c r="H12" s="154" t="s">
        <v>94</v>
      </c>
      <c r="I12" s="153" t="s">
        <v>53</v>
      </c>
      <c r="J12" s="153" t="s">
        <v>95</v>
      </c>
      <c r="K12" s="153" t="s">
        <v>94</v>
      </c>
      <c r="L12" s="153" t="s">
        <v>53</v>
      </c>
      <c r="M12" s="92"/>
      <c r="N12" s="150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</row>
    <row r="13" ht="15.0" customHeight="1">
      <c r="A13" s="156" t="s">
        <v>42</v>
      </c>
      <c r="B13" s="157" t="s">
        <v>102</v>
      </c>
      <c r="C13" s="158"/>
      <c r="D13" s="159"/>
      <c r="E13" s="160"/>
      <c r="F13" s="161"/>
      <c r="G13" s="162"/>
      <c r="H13" s="162"/>
      <c r="I13" s="162"/>
      <c r="J13" s="162">
        <f t="shared" ref="J13:M13" si="1">SUM(J14:J16)</f>
        <v>0</v>
      </c>
      <c r="K13" s="162">
        <f t="shared" si="1"/>
        <v>0</v>
      </c>
      <c r="L13" s="162">
        <f t="shared" si="1"/>
        <v>0</v>
      </c>
      <c r="M13" s="162">
        <f t="shared" si="1"/>
        <v>0</v>
      </c>
      <c r="N13" s="164">
        <f>M13</f>
        <v>0</v>
      </c>
      <c r="O13" s="165"/>
      <c r="P13" s="165"/>
      <c r="Q13" s="165" t="str">
        <f t="shared" ref="Q13:Q15" si="2">IF(H13=0,"n0","n1")</f>
        <v>n0</v>
      </c>
      <c r="R13" s="165">
        <f>IF(Q13="n0",R12+1,0)</f>
        <v>1</v>
      </c>
      <c r="S13" s="165">
        <f t="shared" ref="S13:S15" si="3">IF(Q13="n0",0,S12+1)</f>
        <v>0</v>
      </c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</row>
    <row r="14">
      <c r="A14" s="102" t="s">
        <v>119</v>
      </c>
      <c r="B14" s="170" t="s">
        <v>120</v>
      </c>
      <c r="C14" s="94">
        <v>90778.0</v>
      </c>
      <c r="D14" s="171" t="s">
        <v>122</v>
      </c>
      <c r="E14" s="80" t="s">
        <v>45</v>
      </c>
      <c r="F14" s="173">
        <v>40.0</v>
      </c>
      <c r="G14" s="174"/>
      <c r="H14" s="174"/>
      <c r="I14" s="175">
        <f t="shared" ref="I14:I16" si="4">SUM(G14:H14)</f>
        <v>0</v>
      </c>
      <c r="J14" s="175">
        <f t="shared" ref="J14:J16" si="5">G14*F14</f>
        <v>0</v>
      </c>
      <c r="K14" s="175">
        <f t="shared" ref="K14:K16" si="6">H14*F14</f>
        <v>0</v>
      </c>
      <c r="L14" s="175">
        <f t="shared" ref="L14:L16" si="7">J14+K14</f>
        <v>0</v>
      </c>
      <c r="M14" s="185">
        <f t="shared" ref="M14:M16" si="8">ROUND(L14*(1+$M$4),2)</f>
        <v>0</v>
      </c>
      <c r="N14" s="164"/>
      <c r="O14" s="165"/>
      <c r="P14" s="165"/>
      <c r="Q14" s="165" t="str">
        <f t="shared" si="2"/>
        <v>n0</v>
      </c>
      <c r="R14" s="165">
        <f t="shared" ref="R14:R15" si="9">IF(Q14="n1",R13,R13+1)</f>
        <v>2</v>
      </c>
      <c r="S14" s="165">
        <f t="shared" si="3"/>
        <v>0</v>
      </c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</row>
    <row r="15">
      <c r="A15" s="102" t="s">
        <v>127</v>
      </c>
      <c r="B15" s="170" t="s">
        <v>128</v>
      </c>
      <c r="C15" s="94">
        <v>105115.0</v>
      </c>
      <c r="D15" s="171" t="s">
        <v>129</v>
      </c>
      <c r="E15" s="80" t="s">
        <v>15</v>
      </c>
      <c r="F15" s="173">
        <v>2.0</v>
      </c>
      <c r="G15" s="174"/>
      <c r="H15" s="174"/>
      <c r="I15" s="175">
        <f t="shared" si="4"/>
        <v>0</v>
      </c>
      <c r="J15" s="175">
        <f t="shared" si="5"/>
        <v>0</v>
      </c>
      <c r="K15" s="175">
        <f t="shared" si="6"/>
        <v>0</v>
      </c>
      <c r="L15" s="175">
        <f t="shared" si="7"/>
        <v>0</v>
      </c>
      <c r="M15" s="185">
        <f t="shared" si="8"/>
        <v>0</v>
      </c>
      <c r="N15" s="164"/>
      <c r="O15" s="165"/>
      <c r="P15" s="165"/>
      <c r="Q15" s="165" t="str">
        <f t="shared" si="2"/>
        <v>n0</v>
      </c>
      <c r="R15" s="165">
        <f t="shared" si="9"/>
        <v>3</v>
      </c>
      <c r="S15" s="165">
        <f t="shared" si="3"/>
        <v>0</v>
      </c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</row>
    <row r="16">
      <c r="A16" s="102" t="s">
        <v>130</v>
      </c>
      <c r="B16" s="170" t="s">
        <v>128</v>
      </c>
      <c r="C16" s="94">
        <v>10776.0</v>
      </c>
      <c r="D16" s="171" t="s">
        <v>131</v>
      </c>
      <c r="E16" s="80" t="s">
        <v>132</v>
      </c>
      <c r="F16" s="173">
        <v>5.0</v>
      </c>
      <c r="G16" s="174"/>
      <c r="H16" s="174"/>
      <c r="I16" s="175">
        <f t="shared" si="4"/>
        <v>0</v>
      </c>
      <c r="J16" s="175">
        <f t="shared" si="5"/>
        <v>0</v>
      </c>
      <c r="K16" s="175">
        <f t="shared" si="6"/>
        <v>0</v>
      </c>
      <c r="L16" s="175">
        <f t="shared" si="7"/>
        <v>0</v>
      </c>
      <c r="M16" s="185">
        <f t="shared" si="8"/>
        <v>0</v>
      </c>
      <c r="N16" s="164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</row>
    <row r="17">
      <c r="A17" s="156" t="s">
        <v>67</v>
      </c>
      <c r="B17" s="157" t="s">
        <v>133</v>
      </c>
      <c r="C17" s="158"/>
      <c r="D17" s="159"/>
      <c r="E17" s="160"/>
      <c r="F17" s="161"/>
      <c r="G17" s="162"/>
      <c r="H17" s="162"/>
      <c r="I17" s="162"/>
      <c r="J17" s="162">
        <f t="shared" ref="J17:L17" si="10">SUM(J19)</f>
        <v>0</v>
      </c>
      <c r="K17" s="162">
        <f t="shared" si="10"/>
        <v>0</v>
      </c>
      <c r="L17" s="162">
        <f t="shared" si="10"/>
        <v>0</v>
      </c>
      <c r="M17" s="162">
        <f>SUM(M18:M19)</f>
        <v>0</v>
      </c>
      <c r="N17" s="164">
        <f>M17</f>
        <v>0</v>
      </c>
      <c r="O17" s="165"/>
      <c r="P17" s="165"/>
      <c r="Q17" s="165" t="str">
        <f>IF(H17=0,"n0","n1")</f>
        <v>n0</v>
      </c>
      <c r="R17" s="165" t="str">
        <f>IF(Q17="n1",#REF!,#REF!+1)</f>
        <v>#REF!</v>
      </c>
      <c r="S17" s="165">
        <f>IF(Q17="n0",0,#REF!+1)</f>
        <v>0</v>
      </c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</row>
    <row r="18">
      <c r="A18" s="102" t="s">
        <v>138</v>
      </c>
      <c r="B18" s="170" t="s">
        <v>139</v>
      </c>
      <c r="C18" s="94" t="s">
        <v>140</v>
      </c>
      <c r="D18" s="171" t="s">
        <v>141</v>
      </c>
      <c r="E18" s="80" t="s">
        <v>89</v>
      </c>
      <c r="F18" s="199">
        <v>35.0</v>
      </c>
      <c r="G18" s="174"/>
      <c r="H18" s="174"/>
      <c r="I18" s="175">
        <f t="shared" ref="I18:I19" si="11">SUM(G18:H18)</f>
        <v>0</v>
      </c>
      <c r="J18" s="175">
        <f t="shared" ref="J18:J19" si="12">G18*F18</f>
        <v>0</v>
      </c>
      <c r="K18" s="175">
        <f t="shared" ref="K18:K19" si="13">H18*F18</f>
        <v>0</v>
      </c>
      <c r="L18" s="175">
        <f t="shared" ref="L18:L19" si="14">J18+K18</f>
        <v>0</v>
      </c>
      <c r="M18" s="185">
        <f t="shared" ref="M18:M19" si="15">ROUND(L18*(1+$M$4),2)</f>
        <v>0</v>
      </c>
      <c r="N18" s="164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</row>
    <row r="19">
      <c r="A19" s="102" t="s">
        <v>143</v>
      </c>
      <c r="B19" s="170" t="s">
        <v>144</v>
      </c>
      <c r="C19" s="94">
        <v>99059.0</v>
      </c>
      <c r="D19" s="171" t="s">
        <v>145</v>
      </c>
      <c r="E19" s="80" t="s">
        <v>89</v>
      </c>
      <c r="F19" s="173">
        <v>100.0</v>
      </c>
      <c r="G19" s="174"/>
      <c r="H19" s="174"/>
      <c r="I19" s="175">
        <f t="shared" si="11"/>
        <v>0</v>
      </c>
      <c r="J19" s="175">
        <f t="shared" si="12"/>
        <v>0</v>
      </c>
      <c r="K19" s="175">
        <f t="shared" si="13"/>
        <v>0</v>
      </c>
      <c r="L19" s="175">
        <f t="shared" si="14"/>
        <v>0</v>
      </c>
      <c r="M19" s="185">
        <f t="shared" si="15"/>
        <v>0</v>
      </c>
      <c r="N19" s="164"/>
      <c r="O19" s="165"/>
      <c r="P19" s="165"/>
      <c r="Q19" s="165" t="str">
        <f t="shared" ref="Q19:Q21" si="17">IF(H19=0,"n0","n1")</f>
        <v>n0</v>
      </c>
      <c r="R19" s="165" t="str">
        <f>IF(Q19="n1",R17,R17+1)</f>
        <v>#REF!</v>
      </c>
      <c r="S19" s="165">
        <f>IF(Q19="n0",0,S17+1)</f>
        <v>0</v>
      </c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</row>
    <row r="20" ht="15.0" customHeight="1">
      <c r="A20" s="156" t="s">
        <v>74</v>
      </c>
      <c r="B20" s="157" t="s">
        <v>147</v>
      </c>
      <c r="C20" s="158"/>
      <c r="D20" s="159"/>
      <c r="E20" s="160"/>
      <c r="F20" s="161"/>
      <c r="G20" s="162"/>
      <c r="H20" s="162"/>
      <c r="I20" s="162"/>
      <c r="J20" s="162">
        <f t="shared" ref="J20:M20" si="16">SUM(J21:J25)</f>
        <v>0</v>
      </c>
      <c r="K20" s="162">
        <f t="shared" si="16"/>
        <v>0</v>
      </c>
      <c r="L20" s="162">
        <f t="shared" si="16"/>
        <v>0</v>
      </c>
      <c r="M20" s="162">
        <f t="shared" si="16"/>
        <v>0</v>
      </c>
      <c r="N20" s="164">
        <f>M20</f>
        <v>0</v>
      </c>
      <c r="O20" s="165"/>
      <c r="P20" s="165"/>
      <c r="Q20" s="165" t="str">
        <f t="shared" si="17"/>
        <v>n0</v>
      </c>
      <c r="R20" s="165" t="str">
        <f t="shared" ref="R20:R21" si="18">IF(Q20="n1",R19,R19+1)</f>
        <v>#REF!</v>
      </c>
      <c r="S20" s="165">
        <f t="shared" ref="S20:S21" si="19">IF(Q20="n0",0,S19+1)</f>
        <v>0</v>
      </c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</row>
    <row r="21">
      <c r="A21" s="102" t="s">
        <v>149</v>
      </c>
      <c r="B21" s="170" t="s">
        <v>150</v>
      </c>
      <c r="C21" s="203" t="s">
        <v>151</v>
      </c>
      <c r="D21" s="171" t="s">
        <v>152</v>
      </c>
      <c r="E21" s="80" t="s">
        <v>153</v>
      </c>
      <c r="F21" s="173">
        <v>4.68</v>
      </c>
      <c r="G21" s="174"/>
      <c r="H21" s="174"/>
      <c r="I21" s="175">
        <f t="shared" ref="I21:I25" si="20">SUM(G21:H21)</f>
        <v>0</v>
      </c>
      <c r="J21" s="175">
        <f t="shared" ref="J21:J25" si="21">G21*F21</f>
        <v>0</v>
      </c>
      <c r="K21" s="175">
        <f t="shared" ref="K21:K25" si="22">H21*F21</f>
        <v>0</v>
      </c>
      <c r="L21" s="175">
        <f t="shared" ref="L21:L25" si="23">J21+K21</f>
        <v>0</v>
      </c>
      <c r="M21" s="185">
        <f t="shared" ref="M21:M25" si="24">ROUND(L21*(1+$M$4),2)</f>
        <v>0</v>
      </c>
      <c r="N21" s="164"/>
      <c r="O21" s="165"/>
      <c r="P21" s="165"/>
      <c r="Q21" s="165" t="str">
        <f t="shared" si="17"/>
        <v>n0</v>
      </c>
      <c r="R21" s="165" t="str">
        <f t="shared" si="18"/>
        <v>#REF!</v>
      </c>
      <c r="S21" s="165">
        <f t="shared" si="19"/>
        <v>0</v>
      </c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</row>
    <row r="22">
      <c r="A22" s="102" t="s">
        <v>156</v>
      </c>
      <c r="B22" s="170" t="s">
        <v>157</v>
      </c>
      <c r="C22" s="94">
        <v>96523.0</v>
      </c>
      <c r="D22" s="171" t="s">
        <v>158</v>
      </c>
      <c r="E22" s="80" t="s">
        <v>153</v>
      </c>
      <c r="F22" s="173">
        <v>3.46</v>
      </c>
      <c r="G22" s="174"/>
      <c r="H22" s="174"/>
      <c r="I22" s="175">
        <f t="shared" si="20"/>
        <v>0</v>
      </c>
      <c r="J22" s="175">
        <f t="shared" si="21"/>
        <v>0</v>
      </c>
      <c r="K22" s="175">
        <f t="shared" si="22"/>
        <v>0</v>
      </c>
      <c r="L22" s="175">
        <f t="shared" si="23"/>
        <v>0</v>
      </c>
      <c r="M22" s="185">
        <f t="shared" si="24"/>
        <v>0</v>
      </c>
      <c r="N22" s="164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</row>
    <row r="23">
      <c r="A23" s="102" t="s">
        <v>159</v>
      </c>
      <c r="B23" s="170" t="s">
        <v>160</v>
      </c>
      <c r="C23" s="94">
        <v>93382.0</v>
      </c>
      <c r="D23" s="171" t="s">
        <v>161</v>
      </c>
      <c r="E23" s="80" t="s">
        <v>153</v>
      </c>
      <c r="F23" s="173">
        <v>4.31</v>
      </c>
      <c r="G23" s="174"/>
      <c r="H23" s="174"/>
      <c r="I23" s="175">
        <f t="shared" si="20"/>
        <v>0</v>
      </c>
      <c r="J23" s="175">
        <f t="shared" si="21"/>
        <v>0</v>
      </c>
      <c r="K23" s="175">
        <f t="shared" si="22"/>
        <v>0</v>
      </c>
      <c r="L23" s="175">
        <f t="shared" si="23"/>
        <v>0</v>
      </c>
      <c r="M23" s="185">
        <f t="shared" si="24"/>
        <v>0</v>
      </c>
      <c r="N23" s="164"/>
      <c r="O23" s="165"/>
      <c r="P23" s="165"/>
      <c r="Q23" s="165" t="str">
        <f>IF(H23=0,"n0","n1")</f>
        <v>n0</v>
      </c>
      <c r="R23" s="165" t="str">
        <f>IF(Q23="n1",R21,R21+1)</f>
        <v>#REF!</v>
      </c>
      <c r="S23" s="165">
        <f>IF(Q23="n0",0,S21+1)</f>
        <v>0</v>
      </c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</row>
    <row r="24">
      <c r="A24" s="102" t="s">
        <v>162</v>
      </c>
      <c r="B24" s="211" t="s">
        <v>163</v>
      </c>
      <c r="C24" s="203" t="s">
        <v>151</v>
      </c>
      <c r="D24" s="171" t="s">
        <v>152</v>
      </c>
      <c r="E24" s="80" t="s">
        <v>153</v>
      </c>
      <c r="F24" s="173">
        <f>0.5*0.2*F67</f>
        <v>3.982</v>
      </c>
      <c r="G24" s="174"/>
      <c r="H24" s="174"/>
      <c r="I24" s="175">
        <f t="shared" si="20"/>
        <v>0</v>
      </c>
      <c r="J24" s="175">
        <f t="shared" si="21"/>
        <v>0</v>
      </c>
      <c r="K24" s="175">
        <f t="shared" si="22"/>
        <v>0</v>
      </c>
      <c r="L24" s="175">
        <f t="shared" si="23"/>
        <v>0</v>
      </c>
      <c r="M24" s="185">
        <f t="shared" si="24"/>
        <v>0</v>
      </c>
      <c r="N24" s="164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</row>
    <row r="25">
      <c r="A25" s="102" t="s">
        <v>164</v>
      </c>
      <c r="B25" s="211" t="s">
        <v>165</v>
      </c>
      <c r="C25" s="94">
        <v>93382.0</v>
      </c>
      <c r="D25" s="171" t="s">
        <v>161</v>
      </c>
      <c r="E25" s="80" t="s">
        <v>153</v>
      </c>
      <c r="F25" s="173">
        <f>F24</f>
        <v>3.982</v>
      </c>
      <c r="G25" s="174"/>
      <c r="H25" s="174"/>
      <c r="I25" s="175">
        <f t="shared" si="20"/>
        <v>0</v>
      </c>
      <c r="J25" s="175">
        <f t="shared" si="21"/>
        <v>0</v>
      </c>
      <c r="K25" s="175">
        <f t="shared" si="22"/>
        <v>0</v>
      </c>
      <c r="L25" s="175">
        <f t="shared" si="23"/>
        <v>0</v>
      </c>
      <c r="M25" s="185">
        <f t="shared" si="24"/>
        <v>0</v>
      </c>
      <c r="N25" s="164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</row>
    <row r="26" ht="15.0" customHeight="1">
      <c r="A26" s="156" t="s">
        <v>84</v>
      </c>
      <c r="B26" s="157" t="s">
        <v>166</v>
      </c>
      <c r="C26" s="158"/>
      <c r="D26" s="159"/>
      <c r="E26" s="160"/>
      <c r="F26" s="161"/>
      <c r="G26" s="162"/>
      <c r="H26" s="162"/>
      <c r="I26" s="162"/>
      <c r="J26" s="162">
        <f t="shared" ref="J26:M26" si="25">SUM(J27:J38)</f>
        <v>0</v>
      </c>
      <c r="K26" s="162">
        <f t="shared" si="25"/>
        <v>0</v>
      </c>
      <c r="L26" s="162">
        <f t="shared" si="25"/>
        <v>0</v>
      </c>
      <c r="M26" s="162">
        <f t="shared" si="25"/>
        <v>0</v>
      </c>
      <c r="N26" s="164">
        <f>M26</f>
        <v>0</v>
      </c>
      <c r="O26" s="165"/>
      <c r="P26" s="165"/>
      <c r="Q26" s="165" t="str">
        <f t="shared" ref="Q26:Q27" si="26">IF(H26=0,"n0","n1")</f>
        <v>n0</v>
      </c>
      <c r="R26" s="165" t="str">
        <f>IF(Q26="n1",R23,R23+1)</f>
        <v>#REF!</v>
      </c>
      <c r="S26" s="165">
        <f>IF(Q26="n0",0,S23+1)</f>
        <v>0</v>
      </c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</row>
    <row r="27">
      <c r="A27" s="102" t="s">
        <v>167</v>
      </c>
      <c r="B27" s="170" t="s">
        <v>168</v>
      </c>
      <c r="C27" s="94">
        <v>104918.0</v>
      </c>
      <c r="D27" s="171" t="s">
        <v>169</v>
      </c>
      <c r="E27" s="80" t="s">
        <v>62</v>
      </c>
      <c r="F27" s="173">
        <v>45.46</v>
      </c>
      <c r="G27" s="174"/>
      <c r="H27" s="174"/>
      <c r="I27" s="175">
        <f t="shared" ref="I27:I38" si="27">SUM(G27:H27)</f>
        <v>0</v>
      </c>
      <c r="J27" s="175">
        <f t="shared" ref="J27:J38" si="28">G27*F27</f>
        <v>0</v>
      </c>
      <c r="K27" s="175">
        <f t="shared" ref="K27:K38" si="29">H27*F27</f>
        <v>0</v>
      </c>
      <c r="L27" s="175">
        <f t="shared" ref="L27:L38" si="30">J27+K27</f>
        <v>0</v>
      </c>
      <c r="M27" s="185">
        <f t="shared" ref="M27:M38" si="31">ROUND(L27*(1+$M$4),2)</f>
        <v>0</v>
      </c>
      <c r="N27" s="212"/>
      <c r="O27" s="165"/>
      <c r="P27" s="165"/>
      <c r="Q27" s="165" t="str">
        <f t="shared" si="26"/>
        <v>n0</v>
      </c>
      <c r="R27" s="165" t="str">
        <f>IF(Q27="n1",R26,R26+1)</f>
        <v>#REF!</v>
      </c>
      <c r="S27" s="165">
        <f>IF(Q27="n0",0,S26+1)</f>
        <v>0</v>
      </c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</row>
    <row r="28">
      <c r="A28" s="102" t="s">
        <v>170</v>
      </c>
      <c r="B28" s="170" t="s">
        <v>168</v>
      </c>
      <c r="C28" s="94" t="s">
        <v>171</v>
      </c>
      <c r="D28" s="171" t="s">
        <v>172</v>
      </c>
      <c r="E28" s="80" t="s">
        <v>62</v>
      </c>
      <c r="F28" s="173">
        <v>57.66</v>
      </c>
      <c r="G28" s="174"/>
      <c r="H28" s="174"/>
      <c r="I28" s="175">
        <f t="shared" si="27"/>
        <v>0</v>
      </c>
      <c r="J28" s="175">
        <f t="shared" si="28"/>
        <v>0</v>
      </c>
      <c r="K28" s="175">
        <f t="shared" si="29"/>
        <v>0</v>
      </c>
      <c r="L28" s="175">
        <f t="shared" si="30"/>
        <v>0</v>
      </c>
      <c r="M28" s="185">
        <f t="shared" si="31"/>
        <v>0</v>
      </c>
      <c r="N28" s="212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</row>
    <row r="29">
      <c r="A29" s="102" t="s">
        <v>173</v>
      </c>
      <c r="B29" s="170" t="s">
        <v>174</v>
      </c>
      <c r="C29" s="94">
        <v>96535.0</v>
      </c>
      <c r="D29" s="171" t="s">
        <v>175</v>
      </c>
      <c r="E29" s="80" t="s">
        <v>80</v>
      </c>
      <c r="F29" s="173">
        <v>12.48</v>
      </c>
      <c r="G29" s="174"/>
      <c r="H29" s="174"/>
      <c r="I29" s="175">
        <f t="shared" si="27"/>
        <v>0</v>
      </c>
      <c r="J29" s="175">
        <f t="shared" si="28"/>
        <v>0</v>
      </c>
      <c r="K29" s="175">
        <f t="shared" si="29"/>
        <v>0</v>
      </c>
      <c r="L29" s="175">
        <f t="shared" si="30"/>
        <v>0</v>
      </c>
      <c r="M29" s="185">
        <f t="shared" si="31"/>
        <v>0</v>
      </c>
      <c r="N29" s="212"/>
      <c r="O29" s="165"/>
      <c r="P29" s="165"/>
      <c r="Q29" s="165" t="str">
        <f t="shared" ref="Q29:Q46" si="32">IF(H29=0,"n0","n1")</f>
        <v>n0</v>
      </c>
      <c r="R29" s="165" t="str">
        <f t="shared" ref="R29:R30" si="33">IF(Q29="n1",#REF!,#REF!+1)</f>
        <v>#REF!</v>
      </c>
      <c r="S29" s="165">
        <f t="shared" ref="S29:S30" si="34">IF(Q29="n0",0,#REF!+1)</f>
        <v>0</v>
      </c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</row>
    <row r="30">
      <c r="A30" s="102" t="s">
        <v>176</v>
      </c>
      <c r="B30" s="170" t="s">
        <v>177</v>
      </c>
      <c r="C30" s="94">
        <v>96617.0</v>
      </c>
      <c r="D30" s="171" t="s">
        <v>178</v>
      </c>
      <c r="E30" s="80" t="s">
        <v>80</v>
      </c>
      <c r="F30" s="173">
        <v>5.04</v>
      </c>
      <c r="G30" s="174"/>
      <c r="H30" s="174"/>
      <c r="I30" s="175">
        <f t="shared" si="27"/>
        <v>0</v>
      </c>
      <c r="J30" s="175">
        <f t="shared" si="28"/>
        <v>0</v>
      </c>
      <c r="K30" s="175">
        <f t="shared" si="29"/>
        <v>0</v>
      </c>
      <c r="L30" s="175">
        <f t="shared" si="30"/>
        <v>0</v>
      </c>
      <c r="M30" s="185">
        <f t="shared" si="31"/>
        <v>0</v>
      </c>
      <c r="N30" s="212"/>
      <c r="O30" s="165"/>
      <c r="P30" s="165"/>
      <c r="Q30" s="165" t="str">
        <f t="shared" si="32"/>
        <v>n0</v>
      </c>
      <c r="R30" s="165" t="str">
        <f t="shared" si="33"/>
        <v>#REF!</v>
      </c>
      <c r="S30" s="165">
        <f t="shared" si="34"/>
        <v>0</v>
      </c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</row>
    <row r="31">
      <c r="A31" s="102" t="s">
        <v>179</v>
      </c>
      <c r="B31" s="170" t="s">
        <v>180</v>
      </c>
      <c r="C31" s="94">
        <v>96558.0</v>
      </c>
      <c r="D31" s="171" t="s">
        <v>181</v>
      </c>
      <c r="E31" s="80" t="s">
        <v>153</v>
      </c>
      <c r="F31" s="173">
        <v>2.02</v>
      </c>
      <c r="G31" s="174"/>
      <c r="H31" s="174"/>
      <c r="I31" s="175">
        <f t="shared" si="27"/>
        <v>0</v>
      </c>
      <c r="J31" s="175">
        <f t="shared" si="28"/>
        <v>0</v>
      </c>
      <c r="K31" s="175">
        <f t="shared" si="29"/>
        <v>0</v>
      </c>
      <c r="L31" s="175">
        <f t="shared" si="30"/>
        <v>0</v>
      </c>
      <c r="M31" s="185">
        <f t="shared" si="31"/>
        <v>0</v>
      </c>
      <c r="N31" s="212"/>
      <c r="O31" s="165"/>
      <c r="P31" s="165"/>
      <c r="Q31" s="165" t="str">
        <f t="shared" si="32"/>
        <v>n0</v>
      </c>
      <c r="R31" s="165" t="str">
        <f t="shared" ref="R31:R39" si="35">IF(Q31="n1",R30,R30+1)</f>
        <v>#REF!</v>
      </c>
      <c r="S31" s="165">
        <f t="shared" ref="S31:S39" si="36">IF(Q31="n0",0,S30+1)</f>
        <v>0</v>
      </c>
      <c r="T31" s="165"/>
      <c r="U31" s="165"/>
      <c r="V31" s="165"/>
      <c r="W31" s="165"/>
      <c r="X31" s="165"/>
      <c r="Y31" s="213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</row>
    <row r="32">
      <c r="A32" s="102" t="s">
        <v>182</v>
      </c>
      <c r="B32" s="170" t="s">
        <v>183</v>
      </c>
      <c r="C32" s="94" t="s">
        <v>184</v>
      </c>
      <c r="D32" s="171" t="s">
        <v>10</v>
      </c>
      <c r="E32" s="80" t="s">
        <v>15</v>
      </c>
      <c r="F32" s="173">
        <v>12.0</v>
      </c>
      <c r="G32" s="174"/>
      <c r="H32" s="174"/>
      <c r="I32" s="175">
        <f t="shared" si="27"/>
        <v>0</v>
      </c>
      <c r="J32" s="175">
        <f t="shared" si="28"/>
        <v>0</v>
      </c>
      <c r="K32" s="175">
        <f t="shared" si="29"/>
        <v>0</v>
      </c>
      <c r="L32" s="175">
        <f t="shared" si="30"/>
        <v>0</v>
      </c>
      <c r="M32" s="185">
        <f t="shared" si="31"/>
        <v>0</v>
      </c>
      <c r="N32" s="212"/>
      <c r="O32" s="165"/>
      <c r="P32" s="165"/>
      <c r="Q32" s="165" t="str">
        <f t="shared" si="32"/>
        <v>n0</v>
      </c>
      <c r="R32" s="165" t="str">
        <f t="shared" si="35"/>
        <v>#REF!</v>
      </c>
      <c r="S32" s="165">
        <f t="shared" si="36"/>
        <v>0</v>
      </c>
      <c r="T32" s="165"/>
      <c r="U32" s="165"/>
      <c r="V32" s="213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</row>
    <row r="33">
      <c r="A33" s="102" t="s">
        <v>185</v>
      </c>
      <c r="B33" s="170" t="s">
        <v>186</v>
      </c>
      <c r="C33" s="94" t="s">
        <v>187</v>
      </c>
      <c r="D33" s="171" t="s">
        <v>188</v>
      </c>
      <c r="E33" s="80" t="s">
        <v>80</v>
      </c>
      <c r="F33" s="173">
        <v>37.44</v>
      </c>
      <c r="G33" s="174"/>
      <c r="H33" s="174"/>
      <c r="I33" s="175">
        <f t="shared" si="27"/>
        <v>0</v>
      </c>
      <c r="J33" s="175">
        <f t="shared" si="28"/>
        <v>0</v>
      </c>
      <c r="K33" s="175">
        <f t="shared" si="29"/>
        <v>0</v>
      </c>
      <c r="L33" s="175">
        <f t="shared" si="30"/>
        <v>0</v>
      </c>
      <c r="M33" s="185">
        <f t="shared" si="31"/>
        <v>0</v>
      </c>
      <c r="N33" s="212"/>
      <c r="O33" s="165"/>
      <c r="P33" s="165"/>
      <c r="Q33" s="165" t="str">
        <f t="shared" si="32"/>
        <v>n0</v>
      </c>
      <c r="R33" s="165" t="str">
        <f t="shared" si="35"/>
        <v>#REF!</v>
      </c>
      <c r="S33" s="165">
        <f t="shared" si="36"/>
        <v>0</v>
      </c>
      <c r="T33" s="165"/>
      <c r="U33" s="165"/>
      <c r="V33" s="213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</row>
    <row r="34">
      <c r="A34" s="102" t="s">
        <v>189</v>
      </c>
      <c r="B34" s="170" t="s">
        <v>190</v>
      </c>
      <c r="C34" s="94" t="s">
        <v>171</v>
      </c>
      <c r="D34" s="171" t="s">
        <v>172</v>
      </c>
      <c r="E34" s="80" t="s">
        <v>62</v>
      </c>
      <c r="F34" s="173">
        <v>181.4</v>
      </c>
      <c r="G34" s="174"/>
      <c r="H34" s="174"/>
      <c r="I34" s="175">
        <f t="shared" si="27"/>
        <v>0</v>
      </c>
      <c r="J34" s="175">
        <f t="shared" si="28"/>
        <v>0</v>
      </c>
      <c r="K34" s="175">
        <f t="shared" si="29"/>
        <v>0</v>
      </c>
      <c r="L34" s="175">
        <f t="shared" si="30"/>
        <v>0</v>
      </c>
      <c r="M34" s="185">
        <f t="shared" si="31"/>
        <v>0</v>
      </c>
      <c r="N34" s="212"/>
      <c r="O34" s="165"/>
      <c r="P34" s="165"/>
      <c r="Q34" s="165" t="str">
        <f t="shared" si="32"/>
        <v>n0</v>
      </c>
      <c r="R34" s="165" t="str">
        <f t="shared" si="35"/>
        <v>#REF!</v>
      </c>
      <c r="S34" s="165">
        <f t="shared" si="36"/>
        <v>0</v>
      </c>
      <c r="T34" s="165"/>
      <c r="U34" s="165"/>
      <c r="V34" s="213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</row>
    <row r="35">
      <c r="A35" s="102" t="s">
        <v>191</v>
      </c>
      <c r="B35" s="170" t="s">
        <v>192</v>
      </c>
      <c r="C35" s="94" t="s">
        <v>193</v>
      </c>
      <c r="D35" s="171" t="s">
        <v>194</v>
      </c>
      <c r="E35" s="80" t="s">
        <v>62</v>
      </c>
      <c r="F35" s="173">
        <v>42.4</v>
      </c>
      <c r="G35" s="174"/>
      <c r="H35" s="174"/>
      <c r="I35" s="175">
        <f t="shared" si="27"/>
        <v>0</v>
      </c>
      <c r="J35" s="175">
        <f t="shared" si="28"/>
        <v>0</v>
      </c>
      <c r="K35" s="175">
        <f t="shared" si="29"/>
        <v>0</v>
      </c>
      <c r="L35" s="175">
        <f t="shared" si="30"/>
        <v>0</v>
      </c>
      <c r="M35" s="185">
        <f t="shared" si="31"/>
        <v>0</v>
      </c>
      <c r="N35" s="212"/>
      <c r="O35" s="165"/>
      <c r="P35" s="165"/>
      <c r="Q35" s="165" t="str">
        <f t="shared" si="32"/>
        <v>n0</v>
      </c>
      <c r="R35" s="165" t="str">
        <f t="shared" si="35"/>
        <v>#REF!</v>
      </c>
      <c r="S35" s="165">
        <f t="shared" si="36"/>
        <v>0</v>
      </c>
      <c r="T35" s="165"/>
      <c r="U35" s="165"/>
      <c r="V35" s="213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</row>
    <row r="36">
      <c r="A36" s="102" t="s">
        <v>195</v>
      </c>
      <c r="B36" s="170" t="s">
        <v>196</v>
      </c>
      <c r="C36" s="94">
        <v>96622.0</v>
      </c>
      <c r="D36" s="171" t="s">
        <v>197</v>
      </c>
      <c r="E36" s="80" t="s">
        <v>153</v>
      </c>
      <c r="F36" s="173">
        <v>0.47</v>
      </c>
      <c r="G36" s="174"/>
      <c r="H36" s="174"/>
      <c r="I36" s="175">
        <f t="shared" si="27"/>
        <v>0</v>
      </c>
      <c r="J36" s="175">
        <f t="shared" si="28"/>
        <v>0</v>
      </c>
      <c r="K36" s="175">
        <f t="shared" si="29"/>
        <v>0</v>
      </c>
      <c r="L36" s="175">
        <f t="shared" si="30"/>
        <v>0</v>
      </c>
      <c r="M36" s="185">
        <f t="shared" si="31"/>
        <v>0</v>
      </c>
      <c r="N36" s="212"/>
      <c r="O36" s="165"/>
      <c r="P36" s="165"/>
      <c r="Q36" s="165" t="str">
        <f t="shared" si="32"/>
        <v>n0</v>
      </c>
      <c r="R36" s="165" t="str">
        <f t="shared" si="35"/>
        <v>#REF!</v>
      </c>
      <c r="S36" s="165">
        <f t="shared" si="36"/>
        <v>0</v>
      </c>
      <c r="T36" s="165"/>
      <c r="U36" s="165"/>
      <c r="V36" s="213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</row>
    <row r="37">
      <c r="A37" s="102" t="s">
        <v>198</v>
      </c>
      <c r="B37" s="170" t="s">
        <v>199</v>
      </c>
      <c r="C37" s="94" t="s">
        <v>200</v>
      </c>
      <c r="D37" s="171" t="s">
        <v>201</v>
      </c>
      <c r="E37" s="80" t="s">
        <v>153</v>
      </c>
      <c r="F37" s="173">
        <v>2.81</v>
      </c>
      <c r="G37" s="174"/>
      <c r="H37" s="174"/>
      <c r="I37" s="175">
        <f t="shared" si="27"/>
        <v>0</v>
      </c>
      <c r="J37" s="175">
        <f t="shared" si="28"/>
        <v>0</v>
      </c>
      <c r="K37" s="175">
        <f t="shared" si="29"/>
        <v>0</v>
      </c>
      <c r="L37" s="175">
        <f t="shared" si="30"/>
        <v>0</v>
      </c>
      <c r="M37" s="185">
        <f t="shared" si="31"/>
        <v>0</v>
      </c>
      <c r="N37" s="212"/>
      <c r="O37" s="165"/>
      <c r="P37" s="165"/>
      <c r="Q37" s="165" t="str">
        <f t="shared" si="32"/>
        <v>n0</v>
      </c>
      <c r="R37" s="165" t="str">
        <f t="shared" si="35"/>
        <v>#REF!</v>
      </c>
      <c r="S37" s="165">
        <f t="shared" si="36"/>
        <v>0</v>
      </c>
      <c r="T37" s="165"/>
      <c r="U37" s="165"/>
      <c r="V37" s="213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</row>
    <row r="38">
      <c r="A38" s="102" t="s">
        <v>202</v>
      </c>
      <c r="B38" s="170" t="s">
        <v>203</v>
      </c>
      <c r="C38" s="94" t="s">
        <v>204</v>
      </c>
      <c r="D38" s="171" t="s">
        <v>205</v>
      </c>
      <c r="E38" s="80" t="s">
        <v>80</v>
      </c>
      <c r="F38" s="173">
        <v>49.92</v>
      </c>
      <c r="G38" s="174"/>
      <c r="H38" s="174"/>
      <c r="I38" s="175">
        <f t="shared" si="27"/>
        <v>0</v>
      </c>
      <c r="J38" s="175">
        <f t="shared" si="28"/>
        <v>0</v>
      </c>
      <c r="K38" s="175">
        <f t="shared" si="29"/>
        <v>0</v>
      </c>
      <c r="L38" s="175">
        <f t="shared" si="30"/>
        <v>0</v>
      </c>
      <c r="M38" s="185">
        <f t="shared" si="31"/>
        <v>0</v>
      </c>
      <c r="N38" s="212"/>
      <c r="O38" s="165"/>
      <c r="P38" s="165"/>
      <c r="Q38" s="165" t="str">
        <f t="shared" si="32"/>
        <v>n0</v>
      </c>
      <c r="R38" s="165" t="str">
        <f t="shared" si="35"/>
        <v>#REF!</v>
      </c>
      <c r="S38" s="165">
        <f t="shared" si="36"/>
        <v>0</v>
      </c>
      <c r="T38" s="165"/>
      <c r="U38" s="165"/>
      <c r="V38" s="213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</row>
    <row r="39" ht="15.0" customHeight="1">
      <c r="A39" s="156" t="s">
        <v>97</v>
      </c>
      <c r="B39" s="157" t="s">
        <v>206</v>
      </c>
      <c r="C39" s="158"/>
      <c r="D39" s="159"/>
      <c r="E39" s="160"/>
      <c r="F39" s="161"/>
      <c r="G39" s="162"/>
      <c r="H39" s="162"/>
      <c r="I39" s="162"/>
      <c r="J39" s="162">
        <f t="shared" ref="J39:M39" si="37">SUM(J40:J50)</f>
        <v>0</v>
      </c>
      <c r="K39" s="162">
        <f t="shared" si="37"/>
        <v>0</v>
      </c>
      <c r="L39" s="162">
        <f t="shared" si="37"/>
        <v>0</v>
      </c>
      <c r="M39" s="162">
        <f t="shared" si="37"/>
        <v>0</v>
      </c>
      <c r="N39" s="164">
        <f>M39</f>
        <v>0</v>
      </c>
      <c r="O39" s="165"/>
      <c r="P39" s="165"/>
      <c r="Q39" s="165" t="str">
        <f t="shared" si="32"/>
        <v>n0</v>
      </c>
      <c r="R39" s="165" t="str">
        <f t="shared" si="35"/>
        <v>#REF!</v>
      </c>
      <c r="S39" s="165">
        <f t="shared" si="36"/>
        <v>0</v>
      </c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</row>
    <row r="40">
      <c r="A40" s="102" t="s">
        <v>207</v>
      </c>
      <c r="B40" s="170" t="s">
        <v>61</v>
      </c>
      <c r="C40" s="214" t="s">
        <v>208</v>
      </c>
      <c r="D40" s="171" t="s">
        <v>59</v>
      </c>
      <c r="E40" s="80" t="s">
        <v>62</v>
      </c>
      <c r="F40" s="173">
        <v>490.53</v>
      </c>
      <c r="G40" s="174"/>
      <c r="H40" s="174"/>
      <c r="I40" s="175">
        <f>'COMPOSIÇÃO'!K34</f>
        <v>0</v>
      </c>
      <c r="J40" s="175">
        <f t="shared" ref="J40:J50" si="38">G40*F40</f>
        <v>0</v>
      </c>
      <c r="K40" s="175">
        <f t="shared" ref="K40:K50" si="39">H40*F40</f>
        <v>0</v>
      </c>
      <c r="L40" s="175">
        <f t="shared" ref="L40:L50" si="40">J40+K40</f>
        <v>0</v>
      </c>
      <c r="M40" s="185">
        <f t="shared" ref="M40:M50" si="41">ROUND(L40*(1+$M$4),2)</f>
        <v>0</v>
      </c>
      <c r="N40" s="212"/>
      <c r="O40" s="165"/>
      <c r="P40" s="165"/>
      <c r="Q40" s="165" t="str">
        <f t="shared" si="32"/>
        <v>n0</v>
      </c>
      <c r="R40" s="165" t="str">
        <f>IF(Q40="n1",#REF!,#REF!+1)</f>
        <v>#REF!</v>
      </c>
      <c r="S40" s="165">
        <f>IF(Q40="n0",0,#REF!+1)</f>
        <v>0</v>
      </c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</row>
    <row r="41">
      <c r="A41" s="102" t="s">
        <v>209</v>
      </c>
      <c r="B41" s="170" t="s">
        <v>210</v>
      </c>
      <c r="C41" s="214" t="s">
        <v>211</v>
      </c>
      <c r="D41" s="171" t="s">
        <v>212</v>
      </c>
      <c r="E41" s="80" t="s">
        <v>80</v>
      </c>
      <c r="F41" s="173">
        <v>142.32</v>
      </c>
      <c r="G41" s="174"/>
      <c r="H41" s="174"/>
      <c r="I41" s="175">
        <f t="shared" ref="I41:I44" si="42">SUM(G41:H41)</f>
        <v>0</v>
      </c>
      <c r="J41" s="175">
        <f t="shared" si="38"/>
        <v>0</v>
      </c>
      <c r="K41" s="175">
        <f t="shared" si="39"/>
        <v>0</v>
      </c>
      <c r="L41" s="175">
        <f t="shared" si="40"/>
        <v>0</v>
      </c>
      <c r="M41" s="185">
        <f t="shared" si="41"/>
        <v>0</v>
      </c>
      <c r="N41" s="212"/>
      <c r="O41" s="165"/>
      <c r="P41" s="165"/>
      <c r="Q41" s="165" t="str">
        <f t="shared" si="32"/>
        <v>n0</v>
      </c>
      <c r="R41" s="165" t="str">
        <f t="shared" ref="R41:R46" si="43">IF(Q41="n1",R40,R40+1)</f>
        <v>#REF!</v>
      </c>
      <c r="S41" s="165">
        <f t="shared" ref="S41:S46" si="44">IF(Q41="n0",0,S40+1)</f>
        <v>0</v>
      </c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</row>
    <row r="42">
      <c r="A42" s="102" t="s">
        <v>213</v>
      </c>
      <c r="B42" s="170" t="s">
        <v>214</v>
      </c>
      <c r="C42" s="214" t="s">
        <v>215</v>
      </c>
      <c r="D42" s="171" t="s">
        <v>216</v>
      </c>
      <c r="E42" s="80" t="s">
        <v>80</v>
      </c>
      <c r="F42" s="173">
        <v>142.32</v>
      </c>
      <c r="G42" s="174"/>
      <c r="H42" s="174"/>
      <c r="I42" s="175">
        <f t="shared" si="42"/>
        <v>0</v>
      </c>
      <c r="J42" s="175">
        <f t="shared" si="38"/>
        <v>0</v>
      </c>
      <c r="K42" s="175">
        <f t="shared" si="39"/>
        <v>0</v>
      </c>
      <c r="L42" s="175">
        <f t="shared" si="40"/>
        <v>0</v>
      </c>
      <c r="M42" s="185">
        <f t="shared" si="41"/>
        <v>0</v>
      </c>
      <c r="N42" s="212"/>
      <c r="O42" s="165"/>
      <c r="P42" s="165"/>
      <c r="Q42" s="165" t="str">
        <f t="shared" si="32"/>
        <v>n0</v>
      </c>
      <c r="R42" s="165" t="str">
        <f t="shared" si="43"/>
        <v>#REF!</v>
      </c>
      <c r="S42" s="165">
        <f t="shared" si="44"/>
        <v>0</v>
      </c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</row>
    <row r="43">
      <c r="A43" s="102" t="s">
        <v>217</v>
      </c>
      <c r="B43" s="170" t="s">
        <v>218</v>
      </c>
      <c r="C43" s="214" t="s">
        <v>215</v>
      </c>
      <c r="D43" s="171" t="s">
        <v>216</v>
      </c>
      <c r="E43" s="80" t="s">
        <v>80</v>
      </c>
      <c r="F43" s="173">
        <v>11.62</v>
      </c>
      <c r="G43" s="174"/>
      <c r="H43" s="174"/>
      <c r="I43" s="175">
        <f t="shared" si="42"/>
        <v>0</v>
      </c>
      <c r="J43" s="175">
        <f t="shared" si="38"/>
        <v>0</v>
      </c>
      <c r="K43" s="175">
        <f t="shared" si="39"/>
        <v>0</v>
      </c>
      <c r="L43" s="175">
        <f t="shared" si="40"/>
        <v>0</v>
      </c>
      <c r="M43" s="185">
        <f t="shared" si="41"/>
        <v>0</v>
      </c>
      <c r="N43" s="212"/>
      <c r="O43" s="165"/>
      <c r="P43" s="165"/>
      <c r="Q43" s="165" t="str">
        <f t="shared" si="32"/>
        <v>n0</v>
      </c>
      <c r="R43" s="165" t="str">
        <f t="shared" si="43"/>
        <v>#REF!</v>
      </c>
      <c r="S43" s="165">
        <f t="shared" si="44"/>
        <v>0</v>
      </c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</row>
    <row r="44">
      <c r="A44" s="102" t="s">
        <v>219</v>
      </c>
      <c r="B44" s="170" t="s">
        <v>220</v>
      </c>
      <c r="C44" s="215" t="s">
        <v>221</v>
      </c>
      <c r="D44" s="171" t="s">
        <v>222</v>
      </c>
      <c r="E44" s="80" t="s">
        <v>89</v>
      </c>
      <c r="F44" s="173">
        <v>23.25</v>
      </c>
      <c r="G44" s="174"/>
      <c r="H44" s="174"/>
      <c r="I44" s="175">
        <f t="shared" si="42"/>
        <v>0</v>
      </c>
      <c r="J44" s="175">
        <f t="shared" si="38"/>
        <v>0</v>
      </c>
      <c r="K44" s="175">
        <f t="shared" si="39"/>
        <v>0</v>
      </c>
      <c r="L44" s="175">
        <f t="shared" si="40"/>
        <v>0</v>
      </c>
      <c r="M44" s="185">
        <f t="shared" si="41"/>
        <v>0</v>
      </c>
      <c r="N44" s="212"/>
      <c r="O44" s="165"/>
      <c r="P44" s="165"/>
      <c r="Q44" s="165" t="str">
        <f t="shared" si="32"/>
        <v>n0</v>
      </c>
      <c r="R44" s="165" t="str">
        <f t="shared" si="43"/>
        <v>#REF!</v>
      </c>
      <c r="S44" s="165">
        <f t="shared" si="44"/>
        <v>0</v>
      </c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</row>
    <row r="45">
      <c r="A45" s="102" t="s">
        <v>223</v>
      </c>
      <c r="B45" s="170" t="s">
        <v>224</v>
      </c>
      <c r="C45" s="214" t="s">
        <v>107</v>
      </c>
      <c r="D45" s="171" t="s">
        <v>109</v>
      </c>
      <c r="E45" s="80" t="s">
        <v>62</v>
      </c>
      <c r="F45" s="173">
        <v>350.25</v>
      </c>
      <c r="G45" s="174"/>
      <c r="H45" s="174"/>
      <c r="I45" s="175">
        <f>'COMPOSIÇÃO'!K49</f>
        <v>0</v>
      </c>
      <c r="J45" s="175">
        <f t="shared" si="38"/>
        <v>0</v>
      </c>
      <c r="K45" s="175">
        <f t="shared" si="39"/>
        <v>0</v>
      </c>
      <c r="L45" s="175">
        <f t="shared" si="40"/>
        <v>0</v>
      </c>
      <c r="M45" s="185">
        <f t="shared" si="41"/>
        <v>0</v>
      </c>
      <c r="N45" s="212"/>
      <c r="O45" s="165"/>
      <c r="P45" s="165"/>
      <c r="Q45" s="165" t="str">
        <f t="shared" si="32"/>
        <v>n0</v>
      </c>
      <c r="R45" s="165" t="str">
        <f t="shared" si="43"/>
        <v>#REF!</v>
      </c>
      <c r="S45" s="165">
        <f t="shared" si="44"/>
        <v>0</v>
      </c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</row>
    <row r="46">
      <c r="A46" s="102" t="s">
        <v>225</v>
      </c>
      <c r="B46" s="170" t="s">
        <v>226</v>
      </c>
      <c r="C46" s="214" t="s">
        <v>227</v>
      </c>
      <c r="D46" s="171" t="s">
        <v>136</v>
      </c>
      <c r="E46" s="80" t="s">
        <v>62</v>
      </c>
      <c r="F46" s="173">
        <v>420.61</v>
      </c>
      <c r="G46" s="174"/>
      <c r="H46" s="174"/>
      <c r="I46" s="175">
        <f>'COMPOSIÇÃO'!K64</f>
        <v>0</v>
      </c>
      <c r="J46" s="175">
        <f t="shared" si="38"/>
        <v>0</v>
      </c>
      <c r="K46" s="175">
        <f t="shared" si="39"/>
        <v>0</v>
      </c>
      <c r="L46" s="175">
        <f t="shared" si="40"/>
        <v>0</v>
      </c>
      <c r="M46" s="185">
        <f t="shared" si="41"/>
        <v>0</v>
      </c>
      <c r="N46" s="11"/>
      <c r="O46" s="6"/>
      <c r="P46" s="6"/>
      <c r="Q46" s="165" t="str">
        <f t="shared" si="32"/>
        <v>n0</v>
      </c>
      <c r="R46" s="165" t="str">
        <f t="shared" si="43"/>
        <v>#REF!</v>
      </c>
      <c r="S46" s="165">
        <f t="shared" si="44"/>
        <v>0</v>
      </c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>
      <c r="A47" s="102" t="s">
        <v>228</v>
      </c>
      <c r="B47" s="216" t="s">
        <v>229</v>
      </c>
      <c r="C47" s="217" t="s">
        <v>230</v>
      </c>
      <c r="D47" s="218" t="s">
        <v>231</v>
      </c>
      <c r="E47" s="219" t="s">
        <v>62</v>
      </c>
      <c r="F47" s="199">
        <v>102.28</v>
      </c>
      <c r="G47" s="174"/>
      <c r="H47" s="174"/>
      <c r="I47" s="174">
        <f t="shared" ref="I47:I50" si="45">SUM(G47:H47)</f>
        <v>0</v>
      </c>
      <c r="J47" s="174">
        <f t="shared" si="38"/>
        <v>0</v>
      </c>
      <c r="K47" s="174">
        <f t="shared" si="39"/>
        <v>0</v>
      </c>
      <c r="L47" s="174">
        <f t="shared" si="40"/>
        <v>0</v>
      </c>
      <c r="M47" s="220">
        <f t="shared" si="41"/>
        <v>0</v>
      </c>
      <c r="N47" s="221"/>
      <c r="O47" s="222"/>
      <c r="P47" s="222"/>
      <c r="Q47" s="165"/>
      <c r="R47" s="165"/>
      <c r="S47" s="165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2"/>
      <c r="AH47" s="222"/>
      <c r="AI47" s="222"/>
    </row>
    <row r="48">
      <c r="A48" s="102" t="s">
        <v>232</v>
      </c>
      <c r="B48" s="170" t="s">
        <v>233</v>
      </c>
      <c r="C48" s="214" t="s">
        <v>234</v>
      </c>
      <c r="D48" s="171" t="s">
        <v>235</v>
      </c>
      <c r="E48" s="80" t="s">
        <v>89</v>
      </c>
      <c r="F48" s="173">
        <f>7.8*2</f>
        <v>15.6</v>
      </c>
      <c r="G48" s="174"/>
      <c r="H48" s="174"/>
      <c r="I48" s="175">
        <f t="shared" si="45"/>
        <v>0</v>
      </c>
      <c r="J48" s="175">
        <f t="shared" si="38"/>
        <v>0</v>
      </c>
      <c r="K48" s="175">
        <f t="shared" si="39"/>
        <v>0</v>
      </c>
      <c r="L48" s="175">
        <f t="shared" si="40"/>
        <v>0</v>
      </c>
      <c r="M48" s="185">
        <f t="shared" si="41"/>
        <v>0</v>
      </c>
      <c r="N48" s="11"/>
      <c r="O48" s="6"/>
      <c r="P48" s="6"/>
      <c r="Q48" s="165"/>
      <c r="R48" s="165"/>
      <c r="S48" s="165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>
      <c r="A49" s="102" t="s">
        <v>236</v>
      </c>
      <c r="B49" s="170" t="s">
        <v>237</v>
      </c>
      <c r="C49" s="214" t="s">
        <v>238</v>
      </c>
      <c r="D49" s="171" t="s">
        <v>239</v>
      </c>
      <c r="E49" s="80" t="s">
        <v>89</v>
      </c>
      <c r="F49" s="173">
        <f>(2.7*6)+6</f>
        <v>22.2</v>
      </c>
      <c r="G49" s="174"/>
      <c r="H49" s="174"/>
      <c r="I49" s="175">
        <f t="shared" si="45"/>
        <v>0</v>
      </c>
      <c r="J49" s="175">
        <f t="shared" si="38"/>
        <v>0</v>
      </c>
      <c r="K49" s="175">
        <f t="shared" si="39"/>
        <v>0</v>
      </c>
      <c r="L49" s="175">
        <f t="shared" si="40"/>
        <v>0</v>
      </c>
      <c r="M49" s="185">
        <f t="shared" si="41"/>
        <v>0</v>
      </c>
      <c r="N49" s="11"/>
      <c r="O49" s="6"/>
      <c r="P49" s="6"/>
      <c r="Q49" s="165"/>
      <c r="R49" s="165"/>
      <c r="S49" s="16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>
      <c r="A50" s="102" t="s">
        <v>240</v>
      </c>
      <c r="B50" s="170" t="s">
        <v>241</v>
      </c>
      <c r="C50" s="214" t="s">
        <v>242</v>
      </c>
      <c r="D50" s="171" t="s">
        <v>243</v>
      </c>
      <c r="E50" s="80" t="s">
        <v>15</v>
      </c>
      <c r="F50" s="173">
        <v>12.0</v>
      </c>
      <c r="G50" s="174"/>
      <c r="H50" s="174"/>
      <c r="I50" s="175">
        <f t="shared" si="45"/>
        <v>0</v>
      </c>
      <c r="J50" s="175">
        <f t="shared" si="38"/>
        <v>0</v>
      </c>
      <c r="K50" s="175">
        <f t="shared" si="39"/>
        <v>0</v>
      </c>
      <c r="L50" s="175">
        <f t="shared" si="40"/>
        <v>0</v>
      </c>
      <c r="M50" s="185">
        <f t="shared" si="41"/>
        <v>0</v>
      </c>
      <c r="N50" s="11"/>
      <c r="O50" s="6"/>
      <c r="P50" s="6"/>
      <c r="Q50" s="165"/>
      <c r="R50" s="165"/>
      <c r="S50" s="16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ht="15.0" customHeight="1">
      <c r="A51" s="156" t="s">
        <v>106</v>
      </c>
      <c r="B51" s="157" t="s">
        <v>244</v>
      </c>
      <c r="C51" s="51"/>
      <c r="D51" s="159"/>
      <c r="E51" s="160"/>
      <c r="F51" s="161"/>
      <c r="G51" s="162"/>
      <c r="H51" s="162"/>
      <c r="I51" s="162"/>
      <c r="J51" s="162">
        <f t="shared" ref="J51:M51" si="46">SUM(J52:J55)</f>
        <v>0</v>
      </c>
      <c r="K51" s="162">
        <f t="shared" si="46"/>
        <v>0</v>
      </c>
      <c r="L51" s="162">
        <f t="shared" si="46"/>
        <v>0</v>
      </c>
      <c r="M51" s="162">
        <f t="shared" si="46"/>
        <v>0</v>
      </c>
      <c r="N51" s="164">
        <f>M51</f>
        <v>0</v>
      </c>
      <c r="O51" s="165"/>
      <c r="P51" s="165"/>
      <c r="Q51" s="165" t="str">
        <f>IF(H51=0,"n0","n1")</f>
        <v>n0</v>
      </c>
      <c r="R51" s="165" t="str">
        <f>IF(Q51="n1",R45,R45+1)</f>
        <v>#REF!</v>
      </c>
      <c r="S51" s="165">
        <f>IF(Q51="n0",0,#REF!+1)</f>
        <v>0</v>
      </c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</row>
    <row r="52">
      <c r="A52" s="102" t="s">
        <v>245</v>
      </c>
      <c r="B52" s="170" t="s">
        <v>246</v>
      </c>
      <c r="C52" s="203" t="s">
        <v>151</v>
      </c>
      <c r="D52" s="171" t="s">
        <v>152</v>
      </c>
      <c r="E52" s="80" t="s">
        <v>153</v>
      </c>
      <c r="F52" s="223">
        <v>15.53</v>
      </c>
      <c r="G52" s="174"/>
      <c r="H52" s="174"/>
      <c r="I52" s="175">
        <f t="shared" ref="I52:I55" si="47">SUM(G52:H52)</f>
        <v>0</v>
      </c>
      <c r="J52" s="175">
        <f t="shared" ref="J52:J55" si="48">G52*F52</f>
        <v>0</v>
      </c>
      <c r="K52" s="175">
        <f t="shared" ref="K52:K55" si="49">H52*F52</f>
        <v>0</v>
      </c>
      <c r="L52" s="175">
        <f t="shared" ref="L52:L55" si="50">J52+K52</f>
        <v>0</v>
      </c>
      <c r="M52" s="185">
        <f t="shared" ref="M52:M55" si="51">ROUND(L52*(1+$M$4),2)</f>
        <v>0</v>
      </c>
      <c r="N52" s="221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</row>
    <row r="53">
      <c r="A53" s="102" t="s">
        <v>247</v>
      </c>
      <c r="B53" s="170" t="s">
        <v>248</v>
      </c>
      <c r="C53" s="214" t="s">
        <v>249</v>
      </c>
      <c r="D53" s="171" t="s">
        <v>250</v>
      </c>
      <c r="E53" s="80" t="s">
        <v>80</v>
      </c>
      <c r="F53" s="223">
        <v>119.46</v>
      </c>
      <c r="G53" s="174"/>
      <c r="H53" s="174"/>
      <c r="I53" s="175">
        <f t="shared" si="47"/>
        <v>0</v>
      </c>
      <c r="J53" s="175">
        <f t="shared" si="48"/>
        <v>0</v>
      </c>
      <c r="K53" s="175">
        <f t="shared" si="49"/>
        <v>0</v>
      </c>
      <c r="L53" s="175">
        <f t="shared" si="50"/>
        <v>0</v>
      </c>
      <c r="M53" s="185">
        <f t="shared" si="51"/>
        <v>0</v>
      </c>
      <c r="N53" s="212"/>
      <c r="O53" s="165"/>
      <c r="P53" s="165"/>
      <c r="Q53" s="165" t="str">
        <f t="shared" ref="Q53:Q60" si="52">IF(H53=0,"n0","n1")</f>
        <v>n0</v>
      </c>
      <c r="R53" s="165" t="str">
        <f>IF(Q53="n1",#REF!,#REF!+1)</f>
        <v>#REF!</v>
      </c>
      <c r="S53" s="165">
        <f>IF(Q53="n0",0,#REF!+1)</f>
        <v>0</v>
      </c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</row>
    <row r="54">
      <c r="A54" s="102" t="s">
        <v>251</v>
      </c>
      <c r="B54" s="170" t="s">
        <v>252</v>
      </c>
      <c r="C54" s="94">
        <v>96622.0</v>
      </c>
      <c r="D54" s="171" t="s">
        <v>253</v>
      </c>
      <c r="E54" s="80" t="s">
        <v>153</v>
      </c>
      <c r="F54" s="223">
        <v>5.97</v>
      </c>
      <c r="G54" s="174"/>
      <c r="H54" s="174"/>
      <c r="I54" s="175">
        <f t="shared" si="47"/>
        <v>0</v>
      </c>
      <c r="J54" s="175">
        <f t="shared" si="48"/>
        <v>0</v>
      </c>
      <c r="K54" s="175">
        <f t="shared" si="49"/>
        <v>0</v>
      </c>
      <c r="L54" s="175">
        <f t="shared" si="50"/>
        <v>0</v>
      </c>
      <c r="M54" s="185">
        <f t="shared" si="51"/>
        <v>0</v>
      </c>
      <c r="N54" s="212"/>
      <c r="O54" s="165"/>
      <c r="P54" s="165"/>
      <c r="Q54" s="165" t="str">
        <f t="shared" si="52"/>
        <v>n0</v>
      </c>
      <c r="R54" s="165" t="str">
        <f t="shared" ref="R54:R55" si="53">IF(Q54="n1",R53,R53+1)</f>
        <v>#REF!</v>
      </c>
      <c r="S54" s="165">
        <f t="shared" ref="S54:S55" si="54">IF(Q54="n0",0,S53+1)</f>
        <v>0</v>
      </c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</row>
    <row r="55">
      <c r="A55" s="102" t="s">
        <v>254</v>
      </c>
      <c r="B55" s="170" t="s">
        <v>255</v>
      </c>
      <c r="C55" s="214" t="s">
        <v>256</v>
      </c>
      <c r="D55" s="171" t="s">
        <v>257</v>
      </c>
      <c r="E55" s="80" t="s">
        <v>80</v>
      </c>
      <c r="F55" s="223">
        <v>119.46</v>
      </c>
      <c r="G55" s="174"/>
      <c r="H55" s="174"/>
      <c r="I55" s="175">
        <f t="shared" si="47"/>
        <v>0</v>
      </c>
      <c r="J55" s="175">
        <f t="shared" si="48"/>
        <v>0</v>
      </c>
      <c r="K55" s="175">
        <f t="shared" si="49"/>
        <v>0</v>
      </c>
      <c r="L55" s="175">
        <f t="shared" si="50"/>
        <v>0</v>
      </c>
      <c r="M55" s="185">
        <f t="shared" si="51"/>
        <v>0</v>
      </c>
      <c r="N55" s="212"/>
      <c r="O55" s="165"/>
      <c r="P55" s="165"/>
      <c r="Q55" s="165" t="str">
        <f t="shared" si="52"/>
        <v>n0</v>
      </c>
      <c r="R55" s="165" t="str">
        <f t="shared" si="53"/>
        <v>#REF!</v>
      </c>
      <c r="S55" s="165">
        <f t="shared" si="54"/>
        <v>0</v>
      </c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</row>
    <row r="56" ht="15.0" customHeight="1">
      <c r="A56" s="156" t="s">
        <v>117</v>
      </c>
      <c r="B56" s="157" t="s">
        <v>258</v>
      </c>
      <c r="C56" s="51"/>
      <c r="D56" s="159"/>
      <c r="E56" s="160"/>
      <c r="F56" s="161"/>
      <c r="G56" s="162"/>
      <c r="H56" s="162"/>
      <c r="I56" s="162"/>
      <c r="J56" s="162">
        <f t="shared" ref="J56:M56" si="55">SUM(J57:J67)</f>
        <v>0</v>
      </c>
      <c r="K56" s="162">
        <f t="shared" si="55"/>
        <v>0</v>
      </c>
      <c r="L56" s="162">
        <f t="shared" si="55"/>
        <v>0</v>
      </c>
      <c r="M56" s="162">
        <f t="shared" si="55"/>
        <v>0</v>
      </c>
      <c r="N56" s="164">
        <f>M56</f>
        <v>0</v>
      </c>
      <c r="O56" s="165"/>
      <c r="P56" s="165"/>
      <c r="Q56" s="165" t="str">
        <f t="shared" si="52"/>
        <v>n0</v>
      </c>
      <c r="R56" s="165" t="str">
        <f>IF(Q56="n1",#REF!,#REF!+1)</f>
        <v>#REF!</v>
      </c>
      <c r="S56" s="165">
        <f>IF(Q56="n0",0,#REF!+1)</f>
        <v>0</v>
      </c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</row>
    <row r="57">
      <c r="A57" s="102" t="s">
        <v>259</v>
      </c>
      <c r="B57" s="170" t="s">
        <v>260</v>
      </c>
      <c r="C57" s="214" t="s">
        <v>261</v>
      </c>
      <c r="D57" s="171" t="s">
        <v>262</v>
      </c>
      <c r="E57" s="80" t="s">
        <v>15</v>
      </c>
      <c r="F57" s="223">
        <v>3.0</v>
      </c>
      <c r="G57" s="174"/>
      <c r="H57" s="174"/>
      <c r="I57" s="175">
        <f t="shared" ref="I57:I67" si="56">SUM(G57:H57)</f>
        <v>0</v>
      </c>
      <c r="J57" s="175">
        <f t="shared" ref="J57:J67" si="57">G57*F57</f>
        <v>0</v>
      </c>
      <c r="K57" s="175">
        <f t="shared" ref="K57:K67" si="58">H57*F57</f>
        <v>0</v>
      </c>
      <c r="L57" s="175">
        <f t="shared" ref="L57:L67" si="59">J57+K57</f>
        <v>0</v>
      </c>
      <c r="M57" s="185">
        <f t="shared" ref="M57:M67" si="60">ROUND(L57*(1+$M$4),2)</f>
        <v>0</v>
      </c>
      <c r="N57" s="212"/>
      <c r="O57" s="165"/>
      <c r="P57" s="165"/>
      <c r="Q57" s="165" t="str">
        <f t="shared" si="52"/>
        <v>n0</v>
      </c>
      <c r="R57" s="165" t="str">
        <f>IF(Q57="n1",R56,R56+1)</f>
        <v>#REF!</v>
      </c>
      <c r="S57" s="165">
        <f>IF(Q57="n0",0,S56+1)</f>
        <v>0</v>
      </c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</row>
    <row r="58">
      <c r="A58" s="102" t="s">
        <v>263</v>
      </c>
      <c r="B58" s="170" t="s">
        <v>264</v>
      </c>
      <c r="C58" s="214" t="s">
        <v>265</v>
      </c>
      <c r="D58" s="171" t="s">
        <v>266</v>
      </c>
      <c r="E58" s="80" t="s">
        <v>89</v>
      </c>
      <c r="F58" s="223">
        <v>40.86</v>
      </c>
      <c r="G58" s="174"/>
      <c r="H58" s="174"/>
      <c r="I58" s="175">
        <f t="shared" si="56"/>
        <v>0</v>
      </c>
      <c r="J58" s="175">
        <f t="shared" si="57"/>
        <v>0</v>
      </c>
      <c r="K58" s="175">
        <f t="shared" si="58"/>
        <v>0</v>
      </c>
      <c r="L58" s="175">
        <f t="shared" si="59"/>
        <v>0</v>
      </c>
      <c r="M58" s="185">
        <f t="shared" si="60"/>
        <v>0</v>
      </c>
      <c r="N58" s="212"/>
      <c r="O58" s="165"/>
      <c r="P58" s="165"/>
      <c r="Q58" s="165" t="str">
        <f t="shared" si="52"/>
        <v>n0</v>
      </c>
      <c r="R58" s="165" t="str">
        <f t="shared" ref="R58:R60" si="61">IF(Q58="n1",#REF!,#REF!+1)</f>
        <v>#REF!</v>
      </c>
      <c r="S58" s="165">
        <f t="shared" ref="S58:S60" si="62">IF(Q58="n0",0,#REF!+1)</f>
        <v>0</v>
      </c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</row>
    <row r="59">
      <c r="A59" s="102" t="s">
        <v>267</v>
      </c>
      <c r="B59" s="170" t="s">
        <v>268</v>
      </c>
      <c r="C59" s="214" t="s">
        <v>269</v>
      </c>
      <c r="D59" s="171" t="s">
        <v>270</v>
      </c>
      <c r="E59" s="80" t="s">
        <v>89</v>
      </c>
      <c r="F59" s="223">
        <f>(50.54+40.72+90.62)*1.05</f>
        <v>190.974</v>
      </c>
      <c r="G59" s="174"/>
      <c r="H59" s="174"/>
      <c r="I59" s="175">
        <f t="shared" si="56"/>
        <v>0</v>
      </c>
      <c r="J59" s="175">
        <f t="shared" si="57"/>
        <v>0</v>
      </c>
      <c r="K59" s="175">
        <f t="shared" si="58"/>
        <v>0</v>
      </c>
      <c r="L59" s="175">
        <f t="shared" si="59"/>
        <v>0</v>
      </c>
      <c r="M59" s="185">
        <f t="shared" si="60"/>
        <v>0</v>
      </c>
      <c r="N59" s="212"/>
      <c r="O59" s="165"/>
      <c r="P59" s="165"/>
      <c r="Q59" s="165" t="str">
        <f t="shared" si="52"/>
        <v>n0</v>
      </c>
      <c r="R59" s="165" t="str">
        <f t="shared" si="61"/>
        <v>#REF!</v>
      </c>
      <c r="S59" s="165">
        <f t="shared" si="62"/>
        <v>0</v>
      </c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</row>
    <row r="60">
      <c r="A60" s="102" t="s">
        <v>271</v>
      </c>
      <c r="B60" s="170" t="s">
        <v>272</v>
      </c>
      <c r="C60" s="214" t="s">
        <v>273</v>
      </c>
      <c r="D60" s="171" t="s">
        <v>274</v>
      </c>
      <c r="E60" s="80" t="s">
        <v>15</v>
      </c>
      <c r="F60" s="223">
        <v>3.0</v>
      </c>
      <c r="G60" s="174"/>
      <c r="H60" s="174"/>
      <c r="I60" s="175">
        <f t="shared" si="56"/>
        <v>0</v>
      </c>
      <c r="J60" s="175">
        <f t="shared" si="57"/>
        <v>0</v>
      </c>
      <c r="K60" s="175">
        <f t="shared" si="58"/>
        <v>0</v>
      </c>
      <c r="L60" s="175">
        <f t="shared" si="59"/>
        <v>0</v>
      </c>
      <c r="M60" s="185">
        <f t="shared" si="60"/>
        <v>0</v>
      </c>
      <c r="N60" s="212"/>
      <c r="O60" s="165"/>
      <c r="P60" s="165"/>
      <c r="Q60" s="165" t="str">
        <f t="shared" si="52"/>
        <v>n0</v>
      </c>
      <c r="R60" s="165" t="str">
        <f t="shared" si="61"/>
        <v>#REF!</v>
      </c>
      <c r="S60" s="165">
        <f t="shared" si="62"/>
        <v>0</v>
      </c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</row>
    <row r="61">
      <c r="A61" s="102" t="s">
        <v>275</v>
      </c>
      <c r="B61" s="170" t="s">
        <v>272</v>
      </c>
      <c r="C61" s="214" t="s">
        <v>276</v>
      </c>
      <c r="D61" s="171" t="s">
        <v>277</v>
      </c>
      <c r="E61" s="80" t="s">
        <v>15</v>
      </c>
      <c r="F61" s="223">
        <v>3.0</v>
      </c>
      <c r="G61" s="174"/>
      <c r="H61" s="174"/>
      <c r="I61" s="175">
        <f t="shared" si="56"/>
        <v>0</v>
      </c>
      <c r="J61" s="175">
        <f t="shared" si="57"/>
        <v>0</v>
      </c>
      <c r="K61" s="175">
        <f t="shared" si="58"/>
        <v>0</v>
      </c>
      <c r="L61" s="175">
        <f t="shared" si="59"/>
        <v>0</v>
      </c>
      <c r="M61" s="185">
        <f t="shared" si="60"/>
        <v>0</v>
      </c>
      <c r="N61" s="221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222"/>
      <c r="AA61" s="222"/>
      <c r="AB61" s="222"/>
      <c r="AC61" s="222"/>
      <c r="AD61" s="222"/>
      <c r="AE61" s="222"/>
      <c r="AF61" s="222"/>
      <c r="AG61" s="222"/>
      <c r="AH61" s="222"/>
      <c r="AI61" s="222"/>
    </row>
    <row r="62">
      <c r="A62" s="102" t="s">
        <v>278</v>
      </c>
      <c r="B62" s="170" t="s">
        <v>272</v>
      </c>
      <c r="C62" s="214" t="s">
        <v>279</v>
      </c>
      <c r="D62" s="171" t="s">
        <v>280</v>
      </c>
      <c r="E62" s="80" t="s">
        <v>15</v>
      </c>
      <c r="F62" s="223">
        <v>3.0</v>
      </c>
      <c r="G62" s="174"/>
      <c r="H62" s="174"/>
      <c r="I62" s="175">
        <f t="shared" si="56"/>
        <v>0</v>
      </c>
      <c r="J62" s="175">
        <f t="shared" si="57"/>
        <v>0</v>
      </c>
      <c r="K62" s="175">
        <f t="shared" si="58"/>
        <v>0</v>
      </c>
      <c r="L62" s="175">
        <f t="shared" si="59"/>
        <v>0</v>
      </c>
      <c r="M62" s="185">
        <f t="shared" si="60"/>
        <v>0</v>
      </c>
      <c r="N62" s="221"/>
      <c r="O62" s="222"/>
      <c r="P62" s="222"/>
      <c r="Q62" s="222"/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2"/>
      <c r="AE62" s="222"/>
      <c r="AF62" s="222"/>
      <c r="AG62" s="222"/>
      <c r="AH62" s="222"/>
      <c r="AI62" s="222"/>
    </row>
    <row r="63">
      <c r="A63" s="102" t="s">
        <v>281</v>
      </c>
      <c r="B63" s="170" t="s">
        <v>282</v>
      </c>
      <c r="C63" s="214" t="s">
        <v>283</v>
      </c>
      <c r="D63" s="171" t="s">
        <v>284</v>
      </c>
      <c r="E63" s="80" t="s">
        <v>15</v>
      </c>
      <c r="F63" s="223">
        <v>3.0</v>
      </c>
      <c r="G63" s="174"/>
      <c r="H63" s="174"/>
      <c r="I63" s="175">
        <f t="shared" si="56"/>
        <v>0</v>
      </c>
      <c r="J63" s="175">
        <f t="shared" si="57"/>
        <v>0</v>
      </c>
      <c r="K63" s="175">
        <f t="shared" si="58"/>
        <v>0</v>
      </c>
      <c r="L63" s="175">
        <f t="shared" si="59"/>
        <v>0</v>
      </c>
      <c r="M63" s="185">
        <f t="shared" si="60"/>
        <v>0</v>
      </c>
      <c r="N63" s="11"/>
      <c r="O63" s="6"/>
      <c r="P63" s="6"/>
      <c r="Q63" s="6" t="str">
        <f t="shared" ref="Q63:Q66" si="63">IF(H63=0,"n0","n1")</f>
        <v>n0</v>
      </c>
      <c r="R63" s="6" t="str">
        <f>IF(Q63="n1",R60,R60+1)</f>
        <v>#REF!</v>
      </c>
      <c r="S63" s="6">
        <f>IF(Q63="n0",0,S60+1)</f>
        <v>0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>
      <c r="A64" s="102" t="s">
        <v>285</v>
      </c>
      <c r="B64" s="224" t="s">
        <v>286</v>
      </c>
      <c r="C64" s="225" t="s">
        <v>287</v>
      </c>
      <c r="D64" s="226" t="s">
        <v>288</v>
      </c>
      <c r="E64" s="80" t="s">
        <v>15</v>
      </c>
      <c r="F64" s="227">
        <v>3.0</v>
      </c>
      <c r="G64" s="228"/>
      <c r="H64" s="228"/>
      <c r="I64" s="229">
        <f t="shared" si="56"/>
        <v>0</v>
      </c>
      <c r="J64" s="229">
        <f t="shared" si="57"/>
        <v>0</v>
      </c>
      <c r="K64" s="229">
        <f t="shared" si="58"/>
        <v>0</v>
      </c>
      <c r="L64" s="229">
        <f t="shared" si="59"/>
        <v>0</v>
      </c>
      <c r="M64" s="230">
        <f t="shared" si="60"/>
        <v>0</v>
      </c>
      <c r="N64" s="231"/>
      <c r="O64" s="231"/>
      <c r="P64" s="231"/>
      <c r="Q64" s="232" t="str">
        <f t="shared" si="63"/>
        <v>n0</v>
      </c>
      <c r="R64" s="233" t="str">
        <f>IF(Q64="n1",R63,R63+1)</f>
        <v>#REF!</v>
      </c>
      <c r="S64" s="233">
        <f>IF(Q64="n0",0,S63+1)</f>
        <v>0</v>
      </c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</row>
    <row r="65">
      <c r="A65" s="102" t="s">
        <v>289</v>
      </c>
      <c r="B65" s="170" t="s">
        <v>290</v>
      </c>
      <c r="C65" s="214" t="s">
        <v>291</v>
      </c>
      <c r="D65" s="171" t="s">
        <v>292</v>
      </c>
      <c r="E65" s="80" t="s">
        <v>15</v>
      </c>
      <c r="F65" s="223">
        <v>3.0</v>
      </c>
      <c r="G65" s="174"/>
      <c r="H65" s="174"/>
      <c r="I65" s="175">
        <f t="shared" si="56"/>
        <v>0</v>
      </c>
      <c r="J65" s="175">
        <f t="shared" si="57"/>
        <v>0</v>
      </c>
      <c r="K65" s="175">
        <f t="shared" si="58"/>
        <v>0</v>
      </c>
      <c r="L65" s="175">
        <f t="shared" si="59"/>
        <v>0</v>
      </c>
      <c r="M65" s="185">
        <f t="shared" si="60"/>
        <v>0</v>
      </c>
      <c r="N65" s="212"/>
      <c r="O65" s="165"/>
      <c r="P65" s="165"/>
      <c r="Q65" s="165" t="str">
        <f t="shared" si="63"/>
        <v>n0</v>
      </c>
      <c r="R65" s="165" t="str">
        <f>IF(Q65="n1",#REF!,#REF!+1)</f>
        <v>#REF!</v>
      </c>
      <c r="S65" s="165">
        <f>IF(Q65="n0",0,#REF!+1)</f>
        <v>0</v>
      </c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</row>
    <row r="66">
      <c r="A66" s="102" t="s">
        <v>293</v>
      </c>
      <c r="B66" s="170" t="s">
        <v>294</v>
      </c>
      <c r="C66" s="214" t="s">
        <v>295</v>
      </c>
      <c r="D66" s="171" t="s">
        <v>296</v>
      </c>
      <c r="E66" s="80" t="s">
        <v>15</v>
      </c>
      <c r="F66" s="223">
        <v>3.0</v>
      </c>
      <c r="G66" s="174"/>
      <c r="H66" s="174"/>
      <c r="I66" s="175">
        <f t="shared" si="56"/>
        <v>0</v>
      </c>
      <c r="J66" s="175">
        <f t="shared" si="57"/>
        <v>0</v>
      </c>
      <c r="K66" s="175">
        <f t="shared" si="58"/>
        <v>0</v>
      </c>
      <c r="L66" s="175">
        <f t="shared" si="59"/>
        <v>0</v>
      </c>
      <c r="M66" s="185">
        <f t="shared" si="60"/>
        <v>0</v>
      </c>
      <c r="N66" s="212"/>
      <c r="O66" s="165"/>
      <c r="P66" s="165"/>
      <c r="Q66" s="165" t="str">
        <f t="shared" si="63"/>
        <v>n0</v>
      </c>
      <c r="R66" s="165" t="str">
        <f>IF(Q66="n1",R65,R65+1)</f>
        <v>#REF!</v>
      </c>
      <c r="S66" s="165">
        <f>IF(Q66="n0",0,S65+1)</f>
        <v>0</v>
      </c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</row>
    <row r="67">
      <c r="A67" s="102" t="s">
        <v>297</v>
      </c>
      <c r="B67" s="170" t="s">
        <v>298</v>
      </c>
      <c r="C67" s="214" t="s">
        <v>299</v>
      </c>
      <c r="D67" s="171" t="s">
        <v>300</v>
      </c>
      <c r="E67" s="80" t="s">
        <v>89</v>
      </c>
      <c r="F67" s="223">
        <v>39.82</v>
      </c>
      <c r="G67" s="174"/>
      <c r="H67" s="174"/>
      <c r="I67" s="175">
        <f t="shared" si="56"/>
        <v>0</v>
      </c>
      <c r="J67" s="175">
        <f t="shared" si="57"/>
        <v>0</v>
      </c>
      <c r="K67" s="175">
        <f t="shared" si="58"/>
        <v>0</v>
      </c>
      <c r="L67" s="175">
        <f t="shared" si="59"/>
        <v>0</v>
      </c>
      <c r="M67" s="185">
        <f t="shared" si="60"/>
        <v>0</v>
      </c>
      <c r="N67" s="221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</row>
    <row r="68" ht="15.0" customHeight="1">
      <c r="A68" s="156" t="s">
        <v>124</v>
      </c>
      <c r="B68" s="157" t="s">
        <v>301</v>
      </c>
      <c r="C68" s="51"/>
      <c r="D68" s="159"/>
      <c r="E68" s="160"/>
      <c r="F68" s="161"/>
      <c r="G68" s="162"/>
      <c r="H68" s="162"/>
      <c r="I68" s="162"/>
      <c r="J68" s="162">
        <f t="shared" ref="J68:M68" si="64">SUM(J69:J71)</f>
        <v>0</v>
      </c>
      <c r="K68" s="162">
        <f t="shared" si="64"/>
        <v>0</v>
      </c>
      <c r="L68" s="162">
        <f t="shared" si="64"/>
        <v>0</v>
      </c>
      <c r="M68" s="162">
        <f t="shared" si="64"/>
        <v>0</v>
      </c>
      <c r="N68" s="164">
        <f>M68</f>
        <v>0</v>
      </c>
      <c r="O68" s="165"/>
      <c r="P68" s="165"/>
      <c r="Q68" s="165" t="str">
        <f t="shared" ref="Q68:Q74" si="65">IF(H68=0,"n0","n1")</f>
        <v>n0</v>
      </c>
      <c r="R68" s="165" t="str">
        <f>IF(Q68="n1",R66,R66+1)</f>
        <v>#REF!</v>
      </c>
      <c r="S68" s="165">
        <f>IF(Q68="n0",0,S66+1)</f>
        <v>0</v>
      </c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</row>
    <row r="69">
      <c r="A69" s="102" t="s">
        <v>302</v>
      </c>
      <c r="B69" s="170" t="s">
        <v>303</v>
      </c>
      <c r="C69" s="214" t="s">
        <v>304</v>
      </c>
      <c r="D69" s="171" t="s">
        <v>305</v>
      </c>
      <c r="E69" s="80" t="s">
        <v>80</v>
      </c>
      <c r="F69" s="173">
        <v>119.46</v>
      </c>
      <c r="G69" s="174"/>
      <c r="H69" s="174"/>
      <c r="I69" s="175">
        <f t="shared" ref="I69:I71" si="66">SUM(G69:H69)</f>
        <v>0</v>
      </c>
      <c r="J69" s="175">
        <f t="shared" ref="J69:J71" si="67">G69*F69</f>
        <v>0</v>
      </c>
      <c r="K69" s="175">
        <f t="shared" ref="K69:K71" si="68">H69*F69</f>
        <v>0</v>
      </c>
      <c r="L69" s="175">
        <f t="shared" ref="L69:L71" si="69">J69+K69</f>
        <v>0</v>
      </c>
      <c r="M69" s="185">
        <f t="shared" ref="M69:M71" si="70">ROUND(L69*(1+$M$4),2)</f>
        <v>0</v>
      </c>
      <c r="N69" s="212"/>
      <c r="O69" s="165"/>
      <c r="P69" s="165"/>
      <c r="Q69" s="165" t="str">
        <f t="shared" si="65"/>
        <v>n0</v>
      </c>
      <c r="R69" s="165" t="str">
        <f>IF(Q69="n1",#REF!,#REF!+1)</f>
        <v>#REF!</v>
      </c>
      <c r="S69" s="165">
        <f>IF(Q69="n0",0,#REF!+1)</f>
        <v>0</v>
      </c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</row>
    <row r="70">
      <c r="A70" s="102" t="s">
        <v>306</v>
      </c>
      <c r="B70" s="170" t="s">
        <v>307</v>
      </c>
      <c r="C70" s="214" t="s">
        <v>308</v>
      </c>
      <c r="D70" s="171" t="s">
        <v>309</v>
      </c>
      <c r="E70" s="80" t="s">
        <v>80</v>
      </c>
      <c r="F70" s="173">
        <v>3.0</v>
      </c>
      <c r="G70" s="174"/>
      <c r="H70" s="174"/>
      <c r="I70" s="175">
        <f t="shared" si="66"/>
        <v>0</v>
      </c>
      <c r="J70" s="175">
        <f t="shared" si="67"/>
        <v>0</v>
      </c>
      <c r="K70" s="175">
        <f t="shared" si="68"/>
        <v>0</v>
      </c>
      <c r="L70" s="175">
        <f t="shared" si="69"/>
        <v>0</v>
      </c>
      <c r="M70" s="185">
        <f t="shared" si="70"/>
        <v>0</v>
      </c>
      <c r="N70" s="212"/>
      <c r="O70" s="165"/>
      <c r="P70" s="165"/>
      <c r="Q70" s="165" t="str">
        <f t="shared" si="65"/>
        <v>n0</v>
      </c>
      <c r="R70" s="165" t="str">
        <f t="shared" ref="R70:R71" si="71">IF(Q70="n1",R69,R69+1)</f>
        <v>#REF!</v>
      </c>
      <c r="S70" s="165">
        <f t="shared" ref="S70:S71" si="72">IF(Q70="n0",0,S69+1)</f>
        <v>0</v>
      </c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</row>
    <row r="71">
      <c r="A71" s="102" t="s">
        <v>310</v>
      </c>
      <c r="B71" s="224" t="s">
        <v>311</v>
      </c>
      <c r="C71" s="234" t="s">
        <v>312</v>
      </c>
      <c r="D71" s="235" t="s">
        <v>313</v>
      </c>
      <c r="E71" s="236" t="s">
        <v>80</v>
      </c>
      <c r="F71" s="173">
        <v>3.6</v>
      </c>
      <c r="G71" s="228"/>
      <c r="H71" s="228"/>
      <c r="I71" s="175">
        <f t="shared" si="66"/>
        <v>0</v>
      </c>
      <c r="J71" s="175">
        <f t="shared" si="67"/>
        <v>0</v>
      </c>
      <c r="K71" s="175">
        <f t="shared" si="68"/>
        <v>0</v>
      </c>
      <c r="L71" s="175">
        <f t="shared" si="69"/>
        <v>0</v>
      </c>
      <c r="M71" s="185">
        <f t="shared" si="70"/>
        <v>0</v>
      </c>
      <c r="N71" s="212"/>
      <c r="O71" s="165"/>
      <c r="P71" s="165"/>
      <c r="Q71" s="165" t="str">
        <f t="shared" si="65"/>
        <v>n0</v>
      </c>
      <c r="R71" s="165" t="str">
        <f t="shared" si="71"/>
        <v>#REF!</v>
      </c>
      <c r="S71" s="165">
        <f t="shared" si="72"/>
        <v>0</v>
      </c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</row>
    <row r="72" ht="15.0" customHeight="1">
      <c r="A72" s="156" t="s">
        <v>126</v>
      </c>
      <c r="B72" s="157" t="s">
        <v>314</v>
      </c>
      <c r="C72" s="51"/>
      <c r="D72" s="159"/>
      <c r="E72" s="160"/>
      <c r="F72" s="161"/>
      <c r="G72" s="162"/>
      <c r="H72" s="162"/>
      <c r="I72" s="162"/>
      <c r="J72" s="162">
        <f t="shared" ref="J72:M72" si="73">SUM(J73:J75)</f>
        <v>0</v>
      </c>
      <c r="K72" s="162">
        <f t="shared" si="73"/>
        <v>0</v>
      </c>
      <c r="L72" s="162">
        <f t="shared" si="73"/>
        <v>0</v>
      </c>
      <c r="M72" s="162">
        <f t="shared" si="73"/>
        <v>0</v>
      </c>
      <c r="N72" s="164">
        <f>M72</f>
        <v>0</v>
      </c>
      <c r="O72" s="165"/>
      <c r="P72" s="165"/>
      <c r="Q72" s="165" t="str">
        <f t="shared" si="65"/>
        <v>n0</v>
      </c>
      <c r="R72" s="165" t="str">
        <f>IF(Q72="n1",R70,R70+1)</f>
        <v>#REF!</v>
      </c>
      <c r="S72" s="165">
        <f>IF(Q72="n0",0,#REF!+1)</f>
        <v>0</v>
      </c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</row>
    <row r="73" ht="15.75" customHeight="1">
      <c r="A73" s="102" t="s">
        <v>315</v>
      </c>
      <c r="B73" s="170" t="s">
        <v>316</v>
      </c>
      <c r="C73" s="214" t="s">
        <v>317</v>
      </c>
      <c r="D73" s="171" t="s">
        <v>318</v>
      </c>
      <c r="E73" s="80" t="s">
        <v>80</v>
      </c>
      <c r="F73" s="237">
        <v>142.32</v>
      </c>
      <c r="G73" s="174"/>
      <c r="H73" s="174"/>
      <c r="I73" s="175">
        <f t="shared" ref="I73:I75" si="74">SUM(G73:H73)</f>
        <v>0</v>
      </c>
      <c r="J73" s="175">
        <f t="shared" ref="J73:J75" si="75">G73*F73</f>
        <v>0</v>
      </c>
      <c r="K73" s="175">
        <f t="shared" ref="K73:K75" si="76">H73*F73</f>
        <v>0</v>
      </c>
      <c r="L73" s="175">
        <f t="shared" ref="L73:L75" si="77">J73+K73</f>
        <v>0</v>
      </c>
      <c r="M73" s="238">
        <f t="shared" ref="M73:M75" si="78">ROUND(L73*(1+$M$4),2)</f>
        <v>0</v>
      </c>
      <c r="N73" s="239"/>
      <c r="O73" s="165"/>
      <c r="P73" s="165"/>
      <c r="Q73" s="165" t="str">
        <f t="shared" si="65"/>
        <v>n0</v>
      </c>
      <c r="R73" s="165" t="str">
        <f t="shared" ref="R73:R74" si="79">IF(Q73="n1",R72,R72+1)</f>
        <v>#REF!</v>
      </c>
      <c r="S73" s="165">
        <f t="shared" ref="S73:S74" si="80">IF(Q73="n0",0,S72+1)</f>
        <v>0</v>
      </c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</row>
    <row r="74">
      <c r="A74" s="102" t="s">
        <v>319</v>
      </c>
      <c r="B74" s="170" t="s">
        <v>320</v>
      </c>
      <c r="C74" s="214" t="s">
        <v>321</v>
      </c>
      <c r="D74" s="171" t="s">
        <v>322</v>
      </c>
      <c r="E74" s="80" t="s">
        <v>153</v>
      </c>
      <c r="F74" s="237">
        <v>20.0</v>
      </c>
      <c r="G74" s="174"/>
      <c r="H74" s="174"/>
      <c r="I74" s="175">
        <f t="shared" si="74"/>
        <v>0</v>
      </c>
      <c r="J74" s="175">
        <f t="shared" si="75"/>
        <v>0</v>
      </c>
      <c r="K74" s="175">
        <f t="shared" si="76"/>
        <v>0</v>
      </c>
      <c r="L74" s="175">
        <f t="shared" si="77"/>
        <v>0</v>
      </c>
      <c r="M74" s="238">
        <f t="shared" si="78"/>
        <v>0</v>
      </c>
      <c r="N74" s="239"/>
      <c r="O74" s="165"/>
      <c r="P74" s="165"/>
      <c r="Q74" s="165" t="str">
        <f t="shared" si="65"/>
        <v>n0</v>
      </c>
      <c r="R74" s="165" t="str">
        <f t="shared" si="79"/>
        <v>#REF!</v>
      </c>
      <c r="S74" s="165">
        <f t="shared" si="80"/>
        <v>0</v>
      </c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</row>
    <row r="75">
      <c r="A75" s="102" t="s">
        <v>323</v>
      </c>
      <c r="B75" s="170" t="s">
        <v>320</v>
      </c>
      <c r="C75" s="214" t="s">
        <v>324</v>
      </c>
      <c r="D75" s="171" t="s">
        <v>325</v>
      </c>
      <c r="E75" s="80" t="s">
        <v>326</v>
      </c>
      <c r="F75" s="237">
        <v>110.0</v>
      </c>
      <c r="G75" s="174"/>
      <c r="H75" s="174"/>
      <c r="I75" s="175">
        <f t="shared" si="74"/>
        <v>0</v>
      </c>
      <c r="J75" s="175">
        <f t="shared" si="75"/>
        <v>0</v>
      </c>
      <c r="K75" s="175">
        <f t="shared" si="76"/>
        <v>0</v>
      </c>
      <c r="L75" s="175">
        <f t="shared" si="77"/>
        <v>0</v>
      </c>
      <c r="M75" s="238">
        <f t="shared" si="78"/>
        <v>0</v>
      </c>
      <c r="N75" s="240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</row>
    <row r="76">
      <c r="A76" s="242"/>
      <c r="B76" s="243"/>
      <c r="C76" s="244"/>
      <c r="D76" s="245"/>
      <c r="E76" s="246"/>
      <c r="F76" s="247"/>
      <c r="G76" s="248"/>
      <c r="H76" s="248"/>
      <c r="I76" s="248"/>
      <c r="J76" s="249"/>
      <c r="K76" s="249"/>
      <c r="L76" s="249"/>
      <c r="M76" s="250"/>
      <c r="N76" s="221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2"/>
    </row>
    <row r="77" ht="15.75" customHeight="1">
      <c r="A77" s="251"/>
      <c r="B77" s="252"/>
      <c r="C77" s="252"/>
      <c r="D77" s="253"/>
      <c r="E77" s="252"/>
      <c r="F77" s="252"/>
      <c r="G77" s="252"/>
      <c r="H77" s="254"/>
      <c r="I77" s="252"/>
      <c r="J77" s="252"/>
      <c r="K77" s="252"/>
      <c r="L77" s="252"/>
      <c r="M77" s="255"/>
      <c r="N77" s="256"/>
      <c r="O77" s="257"/>
      <c r="P77" s="257"/>
      <c r="Q77" s="257"/>
      <c r="R77" s="257"/>
      <c r="S77" s="257"/>
      <c r="T77" s="257"/>
      <c r="U77" s="257"/>
      <c r="V77" s="257"/>
      <c r="W77" s="257"/>
      <c r="X77" s="257"/>
      <c r="Y77" s="257"/>
      <c r="Z77" s="257"/>
      <c r="AA77" s="257"/>
      <c r="AB77" s="257"/>
      <c r="AC77" s="257"/>
      <c r="AD77" s="257"/>
      <c r="AE77" s="257"/>
      <c r="AF77" s="257"/>
      <c r="AG77" s="257"/>
      <c r="AH77" s="257"/>
      <c r="AI77" s="257"/>
    </row>
    <row r="78">
      <c r="A78" s="258"/>
      <c r="B78" s="258"/>
      <c r="C78" s="258"/>
      <c r="D78" s="258"/>
      <c r="E78" s="258"/>
      <c r="F78" s="258"/>
      <c r="G78" s="258"/>
      <c r="H78" s="259"/>
      <c r="I78" s="258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58"/>
    </row>
    <row r="79">
      <c r="A79" s="258"/>
      <c r="B79" s="260"/>
      <c r="C79" s="261"/>
      <c r="D79" s="258"/>
      <c r="E79" s="258"/>
      <c r="F79" s="258"/>
      <c r="G79" s="258"/>
      <c r="H79" s="259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58"/>
    </row>
    <row r="80">
      <c r="A80" s="258"/>
      <c r="B80" s="258"/>
      <c r="C80" s="258"/>
      <c r="D80" s="209" t="s">
        <v>155</v>
      </c>
      <c r="E80" s="258"/>
      <c r="F80" s="258"/>
      <c r="G80" s="258"/>
      <c r="H80" s="259"/>
      <c r="I80" s="258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</row>
    <row r="81">
      <c r="A81" s="258"/>
      <c r="B81" s="258"/>
      <c r="C81" s="258"/>
      <c r="D81" s="258"/>
      <c r="E81" s="258"/>
      <c r="F81" s="258"/>
      <c r="G81" s="258"/>
      <c r="H81" s="259"/>
      <c r="I81" s="258"/>
      <c r="J81" s="258"/>
      <c r="K81" s="258"/>
      <c r="L81" s="258"/>
      <c r="M81" s="258"/>
      <c r="N81" s="258"/>
      <c r="O81" s="258"/>
      <c r="P81" s="258"/>
      <c r="Q81" s="258"/>
      <c r="R81" s="258"/>
      <c r="S81" s="258"/>
      <c r="T81" s="258"/>
      <c r="U81" s="258"/>
      <c r="V81" s="258"/>
      <c r="W81" s="258"/>
      <c r="X81" s="258"/>
      <c r="Y81" s="258"/>
      <c r="Z81" s="258"/>
      <c r="AA81" s="258"/>
      <c r="AB81" s="258"/>
      <c r="AC81" s="258"/>
      <c r="AD81" s="258"/>
      <c r="AE81" s="258"/>
      <c r="AF81" s="258"/>
      <c r="AG81" s="258"/>
      <c r="AH81" s="258"/>
      <c r="AI81" s="258"/>
    </row>
    <row r="82">
      <c r="A82" s="258"/>
      <c r="B82" s="258"/>
      <c r="C82" s="258"/>
      <c r="D82" s="258"/>
      <c r="E82" s="258"/>
      <c r="F82" s="262"/>
      <c r="G82" s="258"/>
      <c r="H82" s="259"/>
      <c r="I82" s="258"/>
      <c r="J82" s="258"/>
      <c r="K82" s="258"/>
      <c r="L82" s="258"/>
      <c r="M82" s="258"/>
      <c r="N82" s="258"/>
      <c r="O82" s="258"/>
      <c r="P82" s="258"/>
      <c r="Q82" s="258"/>
      <c r="R82" s="258"/>
      <c r="S82" s="258"/>
      <c r="T82" s="258"/>
      <c r="U82" s="258"/>
      <c r="V82" s="258"/>
      <c r="W82" s="258"/>
      <c r="X82" s="258"/>
      <c r="Y82" s="258"/>
      <c r="Z82" s="258"/>
      <c r="AA82" s="258"/>
      <c r="AB82" s="258"/>
      <c r="AC82" s="258"/>
      <c r="AD82" s="258"/>
      <c r="AE82" s="258"/>
      <c r="AF82" s="258"/>
      <c r="AG82" s="258"/>
      <c r="AH82" s="258"/>
      <c r="AI82" s="258"/>
    </row>
    <row r="83">
      <c r="A83" s="258"/>
      <c r="B83" s="258"/>
      <c r="C83" s="258"/>
      <c r="D83" s="258"/>
      <c r="E83" s="258"/>
      <c r="F83" s="258"/>
      <c r="G83" s="258"/>
      <c r="H83" s="259"/>
      <c r="I83" s="258"/>
      <c r="J83" s="258"/>
      <c r="K83" s="258"/>
      <c r="L83" s="258"/>
      <c r="M83" s="258"/>
      <c r="N83" s="258"/>
      <c r="O83" s="258"/>
      <c r="P83" s="258"/>
      <c r="Q83" s="258"/>
      <c r="R83" s="258"/>
      <c r="S83" s="258"/>
      <c r="T83" s="258"/>
      <c r="U83" s="258"/>
      <c r="V83" s="258"/>
      <c r="W83" s="258"/>
      <c r="X83" s="258"/>
      <c r="Y83" s="258"/>
      <c r="Z83" s="258"/>
      <c r="AA83" s="258"/>
      <c r="AB83" s="258"/>
      <c r="AC83" s="258"/>
      <c r="AD83" s="258"/>
      <c r="AE83" s="258"/>
      <c r="AF83" s="258"/>
      <c r="AG83" s="258"/>
      <c r="AH83" s="258"/>
      <c r="AI83" s="258"/>
    </row>
    <row r="84">
      <c r="A84" s="258"/>
      <c r="B84" s="258"/>
      <c r="C84" s="258"/>
      <c r="D84" s="258"/>
      <c r="E84" s="258"/>
      <c r="F84" s="258"/>
      <c r="G84" s="258"/>
      <c r="H84" s="259"/>
      <c r="I84" s="258"/>
      <c r="J84" s="258"/>
      <c r="K84" s="258"/>
      <c r="L84" s="258"/>
      <c r="M84" s="258"/>
      <c r="N84" s="258"/>
      <c r="O84" s="258"/>
      <c r="P84" s="258"/>
      <c r="Q84" s="258"/>
      <c r="R84" s="258"/>
      <c r="S84" s="258"/>
      <c r="T84" s="258"/>
      <c r="U84" s="258"/>
      <c r="V84" s="258"/>
      <c r="W84" s="258"/>
      <c r="X84" s="258"/>
      <c r="Y84" s="258"/>
      <c r="Z84" s="258"/>
      <c r="AA84" s="258"/>
      <c r="AB84" s="258"/>
      <c r="AC84" s="258"/>
      <c r="AD84" s="258"/>
      <c r="AE84" s="258"/>
      <c r="AF84" s="258"/>
      <c r="AG84" s="258"/>
      <c r="AH84" s="258"/>
      <c r="AI84" s="258"/>
    </row>
    <row r="85">
      <c r="A85" s="258"/>
      <c r="B85" s="258"/>
      <c r="C85" s="258"/>
      <c r="D85" s="258"/>
      <c r="E85" s="258"/>
      <c r="F85" s="258"/>
      <c r="G85" s="258"/>
      <c r="H85" s="259"/>
      <c r="I85" s="258"/>
      <c r="J85" s="258"/>
      <c r="K85" s="258"/>
      <c r="L85" s="258"/>
      <c r="M85" s="258"/>
      <c r="N85" s="258"/>
      <c r="O85" s="258"/>
      <c r="P85" s="258"/>
      <c r="Q85" s="258"/>
      <c r="R85" s="258"/>
      <c r="S85" s="258"/>
      <c r="T85" s="258"/>
      <c r="U85" s="258"/>
      <c r="V85" s="258"/>
      <c r="W85" s="258"/>
      <c r="X85" s="258"/>
      <c r="Y85" s="258"/>
      <c r="Z85" s="258"/>
      <c r="AA85" s="258"/>
      <c r="AB85" s="258"/>
      <c r="AC85" s="258"/>
      <c r="AD85" s="258"/>
      <c r="AE85" s="258"/>
      <c r="AF85" s="258"/>
      <c r="AG85" s="258"/>
      <c r="AH85" s="258"/>
      <c r="AI85" s="258"/>
    </row>
    <row r="86">
      <c r="A86" s="258"/>
      <c r="B86" s="258"/>
      <c r="C86" s="258"/>
      <c r="D86" s="258"/>
      <c r="E86" s="258"/>
      <c r="F86" s="258"/>
      <c r="G86" s="258"/>
      <c r="H86" s="259"/>
      <c r="I86" s="258"/>
      <c r="J86" s="258"/>
      <c r="K86" s="258"/>
      <c r="L86" s="258"/>
      <c r="M86" s="258"/>
      <c r="N86" s="258"/>
      <c r="O86" s="258"/>
      <c r="P86" s="258"/>
      <c r="Q86" s="258"/>
      <c r="R86" s="258"/>
      <c r="S86" s="258"/>
      <c r="T86" s="258"/>
      <c r="U86" s="258"/>
      <c r="V86" s="258"/>
      <c r="W86" s="258"/>
      <c r="X86" s="258"/>
      <c r="Y86" s="258"/>
      <c r="Z86" s="258"/>
      <c r="AA86" s="258"/>
      <c r="AB86" s="258"/>
      <c r="AC86" s="258"/>
      <c r="AD86" s="258"/>
      <c r="AE86" s="258"/>
      <c r="AF86" s="258"/>
      <c r="AG86" s="258"/>
      <c r="AH86" s="258"/>
      <c r="AI86" s="258"/>
    </row>
    <row r="87">
      <c r="A87" s="258"/>
      <c r="B87" s="258"/>
      <c r="C87" s="258"/>
      <c r="D87" s="258"/>
      <c r="E87" s="258"/>
      <c r="F87" s="258"/>
      <c r="G87" s="258"/>
      <c r="H87" s="259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8"/>
    </row>
    <row r="88">
      <c r="A88" s="258"/>
      <c r="B88" s="258"/>
      <c r="C88" s="258"/>
      <c r="D88" s="258"/>
      <c r="E88" s="258"/>
      <c r="F88" s="258"/>
      <c r="G88" s="258"/>
      <c r="H88" s="259"/>
      <c r="I88" s="258"/>
      <c r="J88" s="258"/>
      <c r="K88" s="258"/>
      <c r="L88" s="258"/>
      <c r="M88" s="258"/>
      <c r="N88" s="258"/>
      <c r="O88" s="258"/>
      <c r="P88" s="258"/>
      <c r="Q88" s="258"/>
      <c r="R88" s="258"/>
      <c r="S88" s="258"/>
      <c r="T88" s="258"/>
      <c r="U88" s="258"/>
      <c r="V88" s="258"/>
      <c r="W88" s="258"/>
      <c r="X88" s="258"/>
      <c r="Y88" s="258"/>
      <c r="Z88" s="258"/>
      <c r="AA88" s="258"/>
      <c r="AB88" s="258"/>
      <c r="AC88" s="258"/>
      <c r="AD88" s="258"/>
      <c r="AE88" s="258"/>
      <c r="AF88" s="258"/>
      <c r="AG88" s="258"/>
      <c r="AH88" s="258"/>
      <c r="AI88" s="258"/>
    </row>
    <row r="89">
      <c r="A89" s="258"/>
      <c r="B89" s="258"/>
      <c r="C89" s="258"/>
      <c r="D89" s="258"/>
      <c r="E89" s="258"/>
      <c r="F89" s="258"/>
      <c r="G89" s="258"/>
      <c r="H89" s="259"/>
      <c r="I89" s="258"/>
      <c r="J89" s="258"/>
      <c r="K89" s="258"/>
      <c r="L89" s="258"/>
      <c r="M89" s="258"/>
      <c r="N89" s="258"/>
      <c r="O89" s="258"/>
      <c r="P89" s="258"/>
      <c r="Q89" s="258"/>
      <c r="R89" s="258"/>
      <c r="S89" s="258"/>
      <c r="T89" s="258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8"/>
      <c r="AF89" s="258"/>
      <c r="AG89" s="258"/>
      <c r="AH89" s="258"/>
      <c r="AI89" s="258"/>
    </row>
    <row r="90">
      <c r="A90" s="258"/>
      <c r="B90" s="258"/>
      <c r="C90" s="258"/>
      <c r="D90" s="258"/>
      <c r="E90" s="258"/>
      <c r="F90" s="258"/>
      <c r="G90" s="258"/>
      <c r="H90" s="259"/>
      <c r="I90" s="258"/>
      <c r="J90" s="258"/>
      <c r="K90" s="258"/>
      <c r="L90" s="258"/>
      <c r="M90" s="258"/>
      <c r="N90" s="258"/>
      <c r="O90" s="258"/>
      <c r="P90" s="258"/>
      <c r="Q90" s="258"/>
      <c r="R90" s="258"/>
      <c r="S90" s="258"/>
      <c r="T90" s="258"/>
      <c r="U90" s="258"/>
      <c r="V90" s="258"/>
      <c r="W90" s="258"/>
      <c r="X90" s="258"/>
      <c r="Y90" s="258"/>
      <c r="Z90" s="258"/>
      <c r="AA90" s="258"/>
      <c r="AB90" s="258"/>
      <c r="AC90" s="258"/>
      <c r="AD90" s="258"/>
      <c r="AE90" s="258"/>
      <c r="AF90" s="258"/>
      <c r="AG90" s="258"/>
      <c r="AH90" s="258"/>
      <c r="AI90" s="258"/>
    </row>
    <row r="91">
      <c r="A91" s="258"/>
      <c r="B91" s="258"/>
      <c r="C91" s="258"/>
      <c r="D91" s="258"/>
      <c r="E91" s="258"/>
      <c r="F91" s="258"/>
      <c r="G91" s="258"/>
      <c r="H91" s="259"/>
      <c r="I91" s="258"/>
      <c r="J91" s="258"/>
      <c r="K91" s="258"/>
      <c r="L91" s="258"/>
      <c r="M91" s="258"/>
      <c r="N91" s="258"/>
      <c r="O91" s="258"/>
      <c r="P91" s="258"/>
      <c r="Q91" s="258"/>
      <c r="R91" s="258"/>
      <c r="S91" s="258"/>
      <c r="T91" s="258"/>
      <c r="U91" s="258"/>
      <c r="V91" s="258"/>
      <c r="W91" s="258"/>
      <c r="X91" s="258"/>
      <c r="Y91" s="258"/>
      <c r="Z91" s="258"/>
      <c r="AA91" s="258"/>
      <c r="AB91" s="258"/>
      <c r="AC91" s="258"/>
      <c r="AD91" s="258"/>
      <c r="AE91" s="258"/>
      <c r="AF91" s="258"/>
      <c r="AG91" s="258"/>
      <c r="AH91" s="258"/>
      <c r="AI91" s="258"/>
    </row>
    <row r="92">
      <c r="A92" s="258"/>
      <c r="B92" s="258"/>
      <c r="C92" s="258"/>
      <c r="D92" s="258"/>
      <c r="E92" s="258"/>
      <c r="F92" s="258"/>
      <c r="G92" s="258"/>
      <c r="H92" s="259"/>
      <c r="I92" s="258"/>
      <c r="J92" s="258"/>
      <c r="K92" s="258"/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258"/>
      <c r="AF92" s="258"/>
      <c r="AG92" s="258"/>
      <c r="AH92" s="258"/>
      <c r="AI92" s="258"/>
    </row>
    <row r="93">
      <c r="A93" s="258"/>
      <c r="B93" s="258"/>
      <c r="C93" s="258"/>
      <c r="D93" s="258"/>
      <c r="E93" s="258"/>
      <c r="F93" s="258"/>
      <c r="G93" s="258"/>
      <c r="H93" s="259"/>
      <c r="I93" s="258"/>
      <c r="J93" s="258"/>
      <c r="K93" s="258"/>
      <c r="L93" s="258"/>
      <c r="M93" s="258"/>
      <c r="N93" s="258"/>
      <c r="O93" s="258"/>
      <c r="P93" s="258"/>
      <c r="Q93" s="258"/>
      <c r="R93" s="258"/>
      <c r="S93" s="258"/>
      <c r="T93" s="258"/>
      <c r="U93" s="258"/>
      <c r="V93" s="258"/>
      <c r="W93" s="258"/>
      <c r="X93" s="258"/>
      <c r="Y93" s="258"/>
      <c r="Z93" s="258"/>
      <c r="AA93" s="258"/>
      <c r="AB93" s="258"/>
      <c r="AC93" s="258"/>
      <c r="AD93" s="258"/>
      <c r="AE93" s="258"/>
      <c r="AF93" s="258"/>
      <c r="AG93" s="258"/>
      <c r="AH93" s="258"/>
      <c r="AI93" s="258"/>
    </row>
    <row r="94">
      <c r="A94" s="258"/>
      <c r="B94" s="258"/>
      <c r="C94" s="258"/>
      <c r="D94" s="258"/>
      <c r="E94" s="258"/>
      <c r="F94" s="258"/>
      <c r="G94" s="258"/>
      <c r="H94" s="259"/>
      <c r="I94" s="258"/>
      <c r="J94" s="258"/>
      <c r="K94" s="258"/>
      <c r="L94" s="258"/>
      <c r="M94" s="258"/>
      <c r="N94" s="258"/>
      <c r="O94" s="258"/>
      <c r="P94" s="258"/>
      <c r="Q94" s="258"/>
      <c r="R94" s="258"/>
      <c r="S94" s="258"/>
      <c r="T94" s="258"/>
      <c r="U94" s="258"/>
      <c r="V94" s="258"/>
      <c r="W94" s="258"/>
      <c r="X94" s="258"/>
      <c r="Y94" s="258"/>
      <c r="Z94" s="258"/>
      <c r="AA94" s="258"/>
      <c r="AB94" s="258"/>
      <c r="AC94" s="258"/>
      <c r="AD94" s="258"/>
      <c r="AE94" s="258"/>
      <c r="AF94" s="258"/>
      <c r="AG94" s="258"/>
      <c r="AH94" s="258"/>
      <c r="AI94" s="258"/>
    </row>
    <row r="95">
      <c r="A95" s="258"/>
      <c r="B95" s="258"/>
      <c r="C95" s="258"/>
      <c r="D95" s="258"/>
      <c r="E95" s="258"/>
      <c r="F95" s="258"/>
      <c r="G95" s="258"/>
      <c r="H95" s="259"/>
      <c r="I95" s="258"/>
      <c r="J95" s="258"/>
      <c r="K95" s="258"/>
      <c r="L95" s="258"/>
      <c r="M95" s="258"/>
      <c r="N95" s="258"/>
      <c r="O95" s="258"/>
      <c r="P95" s="258"/>
      <c r="Q95" s="258"/>
      <c r="R95" s="258"/>
      <c r="S95" s="258"/>
      <c r="T95" s="258"/>
      <c r="U95" s="258"/>
      <c r="V95" s="258"/>
      <c r="W95" s="258"/>
      <c r="X95" s="258"/>
      <c r="Y95" s="258"/>
      <c r="Z95" s="258"/>
      <c r="AA95" s="258"/>
      <c r="AB95" s="258"/>
      <c r="AC95" s="258"/>
      <c r="AD95" s="258"/>
      <c r="AE95" s="258"/>
      <c r="AF95" s="258"/>
      <c r="AG95" s="258"/>
      <c r="AH95" s="258"/>
      <c r="AI95" s="258"/>
    </row>
    <row r="96">
      <c r="A96" s="258"/>
      <c r="B96" s="258"/>
      <c r="C96" s="258"/>
      <c r="D96" s="258"/>
      <c r="E96" s="258"/>
      <c r="F96" s="258"/>
      <c r="G96" s="258"/>
      <c r="H96" s="259"/>
      <c r="I96" s="258"/>
      <c r="J96" s="258"/>
      <c r="K96" s="258"/>
      <c r="L96" s="258"/>
      <c r="M96" s="258"/>
      <c r="N96" s="258"/>
      <c r="O96" s="258"/>
      <c r="P96" s="258"/>
      <c r="Q96" s="258"/>
      <c r="R96" s="258"/>
      <c r="S96" s="258"/>
      <c r="T96" s="258"/>
      <c r="U96" s="258"/>
      <c r="V96" s="258"/>
      <c r="W96" s="258"/>
      <c r="X96" s="258"/>
      <c r="Y96" s="258"/>
      <c r="Z96" s="258"/>
      <c r="AA96" s="258"/>
      <c r="AB96" s="258"/>
      <c r="AC96" s="258"/>
      <c r="AD96" s="258"/>
      <c r="AE96" s="258"/>
      <c r="AF96" s="258"/>
      <c r="AG96" s="258"/>
      <c r="AH96" s="258"/>
      <c r="AI96" s="258"/>
    </row>
    <row r="97" ht="12.75" customHeight="1">
      <c r="A97" s="258"/>
      <c r="B97" s="258"/>
      <c r="C97" s="258"/>
      <c r="D97" s="258"/>
      <c r="E97" s="258"/>
      <c r="F97" s="258"/>
      <c r="G97" s="258"/>
      <c r="H97" s="259"/>
      <c r="I97" s="258"/>
      <c r="J97" s="258"/>
      <c r="K97" s="258"/>
      <c r="L97" s="258"/>
      <c r="M97" s="258"/>
      <c r="N97" s="258"/>
      <c r="O97" s="258"/>
      <c r="P97" s="258"/>
      <c r="Q97" s="258"/>
      <c r="R97" s="258"/>
      <c r="S97" s="258"/>
      <c r="T97" s="258"/>
      <c r="U97" s="258"/>
      <c r="V97" s="258"/>
      <c r="W97" s="258"/>
      <c r="X97" s="258"/>
      <c r="Y97" s="258"/>
      <c r="Z97" s="258"/>
      <c r="AA97" s="258"/>
      <c r="AB97" s="258"/>
      <c r="AC97" s="258"/>
      <c r="AD97" s="258"/>
      <c r="AE97" s="258"/>
      <c r="AF97" s="258"/>
      <c r="AG97" s="258"/>
      <c r="AH97" s="258"/>
      <c r="AI97" s="258"/>
    </row>
    <row r="98" ht="12.75" customHeight="1">
      <c r="A98" s="258"/>
      <c r="B98" s="258"/>
      <c r="C98" s="258"/>
      <c r="D98" s="258"/>
      <c r="E98" s="258"/>
      <c r="F98" s="258"/>
      <c r="G98" s="258"/>
      <c r="H98" s="259"/>
      <c r="I98" s="258"/>
      <c r="J98" s="258"/>
      <c r="K98" s="258"/>
      <c r="L98" s="258"/>
      <c r="M98" s="258"/>
      <c r="N98" s="258"/>
      <c r="O98" s="258"/>
      <c r="P98" s="258"/>
      <c r="Q98" s="258"/>
      <c r="R98" s="258"/>
      <c r="S98" s="258"/>
      <c r="T98" s="258"/>
      <c r="U98" s="258"/>
      <c r="V98" s="258"/>
      <c r="W98" s="258"/>
      <c r="X98" s="258"/>
      <c r="Y98" s="258"/>
      <c r="Z98" s="258"/>
      <c r="AA98" s="258"/>
      <c r="AB98" s="258"/>
      <c r="AC98" s="258"/>
      <c r="AD98" s="258"/>
      <c r="AE98" s="258"/>
      <c r="AF98" s="258"/>
      <c r="AG98" s="258"/>
      <c r="AH98" s="258"/>
      <c r="AI98" s="258"/>
    </row>
    <row r="99" ht="12.75" customHeight="1">
      <c r="A99" s="258"/>
      <c r="B99" s="258"/>
      <c r="C99" s="258"/>
      <c r="D99" s="258"/>
      <c r="E99" s="258"/>
      <c r="F99" s="258"/>
      <c r="G99" s="258"/>
      <c r="H99" s="259"/>
      <c r="I99" s="258"/>
      <c r="J99" s="258"/>
      <c r="K99" s="258"/>
      <c r="L99" s="258"/>
      <c r="M99" s="258"/>
      <c r="N99" s="258"/>
      <c r="O99" s="258"/>
      <c r="P99" s="258"/>
      <c r="Q99" s="258"/>
      <c r="R99" s="258"/>
      <c r="S99" s="258"/>
      <c r="T99" s="258"/>
      <c r="U99" s="258"/>
      <c r="V99" s="258"/>
      <c r="W99" s="258"/>
      <c r="X99" s="258"/>
      <c r="Y99" s="258"/>
      <c r="Z99" s="258"/>
      <c r="AA99" s="258"/>
      <c r="AB99" s="258"/>
      <c r="AC99" s="258"/>
      <c r="AD99" s="258"/>
      <c r="AE99" s="258"/>
      <c r="AF99" s="258"/>
      <c r="AG99" s="258"/>
      <c r="AH99" s="258"/>
      <c r="AI99" s="258"/>
    </row>
    <row r="100" ht="12.75" customHeight="1">
      <c r="A100" s="258"/>
      <c r="B100" s="258"/>
      <c r="C100" s="258"/>
      <c r="D100" s="258"/>
      <c r="E100" s="258"/>
      <c r="F100" s="258"/>
      <c r="G100" s="258"/>
      <c r="H100" s="259"/>
      <c r="I100" s="258"/>
      <c r="J100" s="258"/>
      <c r="K100" s="258"/>
      <c r="L100" s="258"/>
      <c r="M100" s="258"/>
      <c r="N100" s="258"/>
      <c r="O100" s="258"/>
      <c r="P100" s="258"/>
      <c r="Q100" s="258"/>
      <c r="R100" s="258"/>
      <c r="S100" s="258"/>
      <c r="T100" s="258"/>
      <c r="U100" s="258"/>
      <c r="V100" s="258"/>
      <c r="W100" s="258"/>
      <c r="X100" s="258"/>
      <c r="Y100" s="258"/>
      <c r="Z100" s="258"/>
      <c r="AA100" s="258"/>
      <c r="AB100" s="258"/>
      <c r="AC100" s="258"/>
      <c r="AD100" s="258"/>
      <c r="AE100" s="258"/>
      <c r="AF100" s="258"/>
      <c r="AG100" s="258"/>
      <c r="AH100" s="258"/>
      <c r="AI100" s="258"/>
    </row>
    <row r="101" ht="12.75" customHeight="1">
      <c r="A101" s="258"/>
      <c r="B101" s="258"/>
      <c r="C101" s="258"/>
      <c r="D101" s="258"/>
      <c r="E101" s="258"/>
      <c r="F101" s="258"/>
      <c r="G101" s="258"/>
      <c r="H101" s="259"/>
      <c r="I101" s="258"/>
      <c r="J101" s="258"/>
      <c r="K101" s="258"/>
      <c r="L101" s="258"/>
      <c r="M101" s="258"/>
      <c r="N101" s="258"/>
      <c r="O101" s="258"/>
      <c r="P101" s="258"/>
      <c r="Q101" s="258"/>
      <c r="R101" s="258"/>
      <c r="S101" s="258"/>
      <c r="T101" s="258"/>
      <c r="U101" s="258"/>
      <c r="V101" s="258"/>
      <c r="W101" s="258"/>
      <c r="X101" s="258"/>
      <c r="Y101" s="258"/>
      <c r="Z101" s="258"/>
      <c r="AA101" s="258"/>
      <c r="AB101" s="258"/>
      <c r="AC101" s="258"/>
      <c r="AD101" s="258"/>
      <c r="AE101" s="258"/>
      <c r="AF101" s="258"/>
      <c r="AG101" s="258"/>
      <c r="AH101" s="258"/>
      <c r="AI101" s="258"/>
    </row>
    <row r="102" ht="12.75" customHeight="1">
      <c r="A102" s="258"/>
      <c r="B102" s="258"/>
      <c r="C102" s="258"/>
      <c r="D102" s="258"/>
      <c r="E102" s="258"/>
      <c r="F102" s="258"/>
      <c r="G102" s="258"/>
      <c r="H102" s="259"/>
      <c r="I102" s="258"/>
      <c r="J102" s="258"/>
      <c r="K102" s="258"/>
      <c r="L102" s="258"/>
      <c r="M102" s="258"/>
      <c r="N102" s="258"/>
      <c r="O102" s="258"/>
      <c r="P102" s="258"/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58"/>
      <c r="AI102" s="258"/>
    </row>
    <row r="103" ht="12.75" customHeight="1">
      <c r="A103" s="258"/>
      <c r="B103" s="258"/>
      <c r="C103" s="258"/>
      <c r="D103" s="258"/>
      <c r="E103" s="258"/>
      <c r="F103" s="258"/>
      <c r="G103" s="258"/>
      <c r="H103" s="259"/>
      <c r="I103" s="258"/>
      <c r="J103" s="258"/>
      <c r="K103" s="258"/>
      <c r="L103" s="258"/>
      <c r="M103" s="258"/>
      <c r="N103" s="258"/>
      <c r="O103" s="258"/>
      <c r="P103" s="258"/>
      <c r="Q103" s="258"/>
      <c r="R103" s="258"/>
      <c r="S103" s="258"/>
      <c r="T103" s="258"/>
      <c r="U103" s="258"/>
      <c r="V103" s="258"/>
      <c r="W103" s="258"/>
      <c r="X103" s="258"/>
      <c r="Y103" s="258"/>
      <c r="Z103" s="258"/>
      <c r="AA103" s="258"/>
      <c r="AB103" s="258"/>
      <c r="AC103" s="258"/>
      <c r="AD103" s="258"/>
      <c r="AE103" s="258"/>
      <c r="AF103" s="258"/>
      <c r="AG103" s="258"/>
      <c r="AH103" s="258"/>
      <c r="AI103" s="258"/>
    </row>
    <row r="104" ht="12.75" customHeight="1">
      <c r="A104" s="258"/>
      <c r="B104" s="258"/>
      <c r="C104" s="258"/>
      <c r="D104" s="258"/>
      <c r="E104" s="258"/>
      <c r="F104" s="258"/>
      <c r="G104" s="258"/>
      <c r="H104" s="259"/>
      <c r="I104" s="258"/>
      <c r="J104" s="258"/>
      <c r="K104" s="258"/>
      <c r="L104" s="258"/>
      <c r="M104" s="258"/>
      <c r="N104" s="258"/>
      <c r="O104" s="258"/>
      <c r="P104" s="258"/>
      <c r="Q104" s="258"/>
      <c r="R104" s="258"/>
      <c r="S104" s="258"/>
      <c r="T104" s="258"/>
      <c r="U104" s="258"/>
      <c r="V104" s="258"/>
      <c r="W104" s="258"/>
      <c r="X104" s="258"/>
      <c r="Y104" s="258"/>
      <c r="Z104" s="258"/>
      <c r="AA104" s="258"/>
      <c r="AB104" s="258"/>
      <c r="AC104" s="258"/>
      <c r="AD104" s="258"/>
      <c r="AE104" s="258"/>
      <c r="AF104" s="258"/>
      <c r="AG104" s="258"/>
      <c r="AH104" s="258"/>
      <c r="AI104" s="258"/>
    </row>
    <row r="105" ht="12.75" customHeight="1">
      <c r="A105" s="258"/>
      <c r="B105" s="258"/>
      <c r="C105" s="258"/>
      <c r="D105" s="258"/>
      <c r="E105" s="258"/>
      <c r="F105" s="258"/>
      <c r="G105" s="258"/>
      <c r="H105" s="259"/>
      <c r="I105" s="258"/>
      <c r="J105" s="258"/>
      <c r="K105" s="258"/>
      <c r="L105" s="258"/>
      <c r="M105" s="258"/>
      <c r="N105" s="258"/>
      <c r="O105" s="258"/>
      <c r="P105" s="258"/>
      <c r="Q105" s="258"/>
      <c r="R105" s="258"/>
      <c r="S105" s="258"/>
      <c r="T105" s="258"/>
      <c r="U105" s="258"/>
      <c r="V105" s="258"/>
      <c r="W105" s="258"/>
      <c r="X105" s="258"/>
      <c r="Y105" s="258"/>
      <c r="Z105" s="258"/>
      <c r="AA105" s="258"/>
      <c r="AB105" s="258"/>
      <c r="AC105" s="258"/>
      <c r="AD105" s="258"/>
      <c r="AE105" s="258"/>
      <c r="AF105" s="258"/>
      <c r="AG105" s="258"/>
      <c r="AH105" s="258"/>
      <c r="AI105" s="258"/>
    </row>
    <row r="106" ht="12.75" customHeight="1">
      <c r="A106" s="258"/>
      <c r="B106" s="258"/>
      <c r="C106" s="258"/>
      <c r="D106" s="258"/>
      <c r="E106" s="258"/>
      <c r="F106" s="258"/>
      <c r="G106" s="258"/>
      <c r="H106" s="259"/>
      <c r="I106" s="258"/>
      <c r="J106" s="258"/>
      <c r="K106" s="258"/>
      <c r="L106" s="258"/>
      <c r="M106" s="258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58"/>
      <c r="Z106" s="258"/>
      <c r="AA106" s="258"/>
      <c r="AB106" s="258"/>
      <c r="AC106" s="258"/>
      <c r="AD106" s="258"/>
      <c r="AE106" s="258"/>
      <c r="AF106" s="258"/>
      <c r="AG106" s="258"/>
      <c r="AH106" s="258"/>
      <c r="AI106" s="258"/>
    </row>
    <row r="107" ht="12.75" customHeight="1">
      <c r="A107" s="258"/>
      <c r="B107" s="258"/>
      <c r="C107" s="258"/>
      <c r="D107" s="258"/>
      <c r="E107" s="258"/>
      <c r="F107" s="258"/>
      <c r="G107" s="258"/>
      <c r="H107" s="259"/>
      <c r="I107" s="258"/>
      <c r="J107" s="258"/>
      <c r="K107" s="258"/>
      <c r="L107" s="258"/>
      <c r="M107" s="258"/>
      <c r="N107" s="258"/>
      <c r="O107" s="258"/>
      <c r="P107" s="258"/>
      <c r="Q107" s="258"/>
      <c r="R107" s="258"/>
      <c r="S107" s="258"/>
      <c r="T107" s="258"/>
      <c r="U107" s="258"/>
      <c r="V107" s="258"/>
      <c r="W107" s="258"/>
      <c r="X107" s="258"/>
      <c r="Y107" s="258"/>
      <c r="Z107" s="258"/>
      <c r="AA107" s="258"/>
      <c r="AB107" s="258"/>
      <c r="AC107" s="258"/>
      <c r="AD107" s="258"/>
      <c r="AE107" s="258"/>
      <c r="AF107" s="258"/>
      <c r="AG107" s="258"/>
      <c r="AH107" s="258"/>
      <c r="AI107" s="258"/>
    </row>
    <row r="108" ht="12.75" customHeight="1">
      <c r="A108" s="258"/>
      <c r="B108" s="258"/>
      <c r="C108" s="258"/>
      <c r="D108" s="258"/>
      <c r="E108" s="258"/>
      <c r="F108" s="258"/>
      <c r="G108" s="258"/>
      <c r="H108" s="259"/>
      <c r="I108" s="258"/>
      <c r="J108" s="258"/>
      <c r="K108" s="258"/>
      <c r="L108" s="258"/>
      <c r="M108" s="258"/>
      <c r="N108" s="258"/>
      <c r="O108" s="258"/>
      <c r="P108" s="258"/>
      <c r="Q108" s="258"/>
      <c r="R108" s="258"/>
      <c r="S108" s="258"/>
      <c r="T108" s="258"/>
      <c r="U108" s="258"/>
      <c r="V108" s="258"/>
      <c r="W108" s="258"/>
      <c r="X108" s="258"/>
      <c r="Y108" s="258"/>
      <c r="Z108" s="258"/>
      <c r="AA108" s="258"/>
      <c r="AB108" s="258"/>
      <c r="AC108" s="258"/>
      <c r="AD108" s="258"/>
      <c r="AE108" s="258"/>
      <c r="AF108" s="258"/>
      <c r="AG108" s="258"/>
      <c r="AH108" s="258"/>
      <c r="AI108" s="258"/>
    </row>
    <row r="109" ht="12.75" customHeight="1">
      <c r="A109" s="258"/>
      <c r="B109" s="258"/>
      <c r="C109" s="258"/>
      <c r="D109" s="258"/>
      <c r="E109" s="258"/>
      <c r="F109" s="258"/>
      <c r="G109" s="258"/>
      <c r="H109" s="259"/>
      <c r="I109" s="258"/>
      <c r="J109" s="258"/>
      <c r="K109" s="258"/>
      <c r="L109" s="258"/>
      <c r="M109" s="258"/>
      <c r="N109" s="258"/>
      <c r="O109" s="258"/>
      <c r="P109" s="258"/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58"/>
      <c r="AD109" s="258"/>
      <c r="AE109" s="258"/>
      <c r="AF109" s="258"/>
      <c r="AG109" s="258"/>
      <c r="AH109" s="258"/>
      <c r="AI109" s="258"/>
    </row>
    <row r="110" ht="12.75" customHeight="1">
      <c r="A110" s="258"/>
      <c r="B110" s="258"/>
      <c r="C110" s="258"/>
      <c r="D110" s="258"/>
      <c r="E110" s="258"/>
      <c r="F110" s="258"/>
      <c r="G110" s="258"/>
      <c r="H110" s="259"/>
      <c r="I110" s="258"/>
      <c r="J110" s="258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8"/>
      <c r="Y110" s="258"/>
      <c r="Z110" s="258"/>
      <c r="AA110" s="258"/>
      <c r="AB110" s="258"/>
      <c r="AC110" s="258"/>
      <c r="AD110" s="258"/>
      <c r="AE110" s="258"/>
      <c r="AF110" s="258"/>
      <c r="AG110" s="258"/>
      <c r="AH110" s="258"/>
      <c r="AI110" s="258"/>
    </row>
    <row r="111" ht="12.75" customHeight="1">
      <c r="A111" s="258"/>
      <c r="B111" s="258"/>
      <c r="C111" s="258"/>
      <c r="D111" s="258"/>
      <c r="E111" s="258"/>
      <c r="F111" s="258"/>
      <c r="G111" s="258"/>
      <c r="H111" s="259"/>
      <c r="I111" s="258"/>
      <c r="J111" s="258"/>
      <c r="K111" s="258"/>
      <c r="L111" s="258"/>
      <c r="M111" s="258"/>
      <c r="N111" s="258"/>
      <c r="O111" s="258"/>
      <c r="P111" s="258"/>
      <c r="Q111" s="258"/>
      <c r="R111" s="258"/>
      <c r="S111" s="258"/>
      <c r="T111" s="258"/>
      <c r="U111" s="258"/>
      <c r="V111" s="258"/>
      <c r="W111" s="258"/>
      <c r="X111" s="258"/>
      <c r="Y111" s="258"/>
      <c r="Z111" s="258"/>
      <c r="AA111" s="258"/>
      <c r="AB111" s="258"/>
      <c r="AC111" s="258"/>
      <c r="AD111" s="258"/>
      <c r="AE111" s="258"/>
      <c r="AF111" s="258"/>
      <c r="AG111" s="258"/>
      <c r="AH111" s="258"/>
      <c r="AI111" s="258"/>
    </row>
    <row r="112" ht="12.75" customHeight="1">
      <c r="A112" s="258"/>
      <c r="B112" s="258"/>
      <c r="C112" s="258"/>
      <c r="D112" s="258"/>
      <c r="E112" s="258"/>
      <c r="F112" s="258"/>
      <c r="G112" s="258"/>
      <c r="H112" s="259"/>
      <c r="I112" s="258"/>
      <c r="J112" s="258"/>
      <c r="K112" s="258"/>
      <c r="L112" s="258"/>
      <c r="M112" s="258"/>
      <c r="N112" s="258"/>
      <c r="O112" s="258"/>
      <c r="P112" s="258"/>
      <c r="Q112" s="258"/>
      <c r="R112" s="258"/>
      <c r="S112" s="258"/>
      <c r="T112" s="258"/>
      <c r="U112" s="258"/>
      <c r="V112" s="258"/>
      <c r="W112" s="258"/>
      <c r="X112" s="258"/>
      <c r="Y112" s="258"/>
      <c r="Z112" s="258"/>
      <c r="AA112" s="258"/>
      <c r="AB112" s="258"/>
      <c r="AC112" s="258"/>
      <c r="AD112" s="258"/>
      <c r="AE112" s="258"/>
      <c r="AF112" s="258"/>
      <c r="AG112" s="258"/>
      <c r="AH112" s="258"/>
      <c r="AI112" s="258"/>
    </row>
    <row r="113" ht="12.75" customHeight="1">
      <c r="A113" s="258"/>
      <c r="B113" s="258"/>
      <c r="C113" s="258"/>
      <c r="D113" s="258"/>
      <c r="E113" s="258"/>
      <c r="F113" s="258"/>
      <c r="G113" s="258"/>
      <c r="H113" s="259"/>
      <c r="I113" s="258"/>
      <c r="J113" s="258"/>
      <c r="K113" s="258"/>
      <c r="L113" s="258"/>
      <c r="M113" s="258"/>
      <c r="N113" s="258"/>
      <c r="O113" s="258"/>
      <c r="P113" s="258"/>
      <c r="Q113" s="258"/>
      <c r="R113" s="258"/>
      <c r="S113" s="258"/>
      <c r="T113" s="258"/>
      <c r="U113" s="258"/>
      <c r="V113" s="258"/>
      <c r="W113" s="258"/>
      <c r="X113" s="258"/>
      <c r="Y113" s="258"/>
      <c r="Z113" s="258"/>
      <c r="AA113" s="258"/>
      <c r="AB113" s="258"/>
      <c r="AC113" s="258"/>
      <c r="AD113" s="258"/>
      <c r="AE113" s="258"/>
      <c r="AF113" s="258"/>
      <c r="AG113" s="258"/>
      <c r="AH113" s="258"/>
      <c r="AI113" s="258"/>
    </row>
    <row r="114" ht="12.75" customHeight="1">
      <c r="A114" s="258"/>
      <c r="B114" s="258"/>
      <c r="C114" s="258"/>
      <c r="D114" s="258"/>
      <c r="E114" s="258"/>
      <c r="F114" s="258"/>
      <c r="G114" s="258"/>
      <c r="H114" s="259"/>
      <c r="I114" s="258"/>
      <c r="J114" s="258"/>
      <c r="K114" s="258"/>
      <c r="L114" s="258"/>
      <c r="M114" s="258"/>
      <c r="N114" s="258"/>
      <c r="O114" s="258"/>
      <c r="P114" s="258"/>
      <c r="Q114" s="258"/>
      <c r="R114" s="258"/>
      <c r="S114" s="258"/>
      <c r="T114" s="258"/>
      <c r="U114" s="258"/>
      <c r="V114" s="258"/>
      <c r="W114" s="258"/>
      <c r="X114" s="258"/>
      <c r="Y114" s="258"/>
      <c r="Z114" s="258"/>
      <c r="AA114" s="258"/>
      <c r="AB114" s="258"/>
      <c r="AC114" s="258"/>
      <c r="AD114" s="258"/>
      <c r="AE114" s="258"/>
      <c r="AF114" s="258"/>
      <c r="AG114" s="258"/>
      <c r="AH114" s="258"/>
      <c r="AI114" s="258"/>
    </row>
    <row r="115" ht="12.75" customHeight="1">
      <c r="A115" s="258"/>
      <c r="B115" s="258"/>
      <c r="C115" s="258"/>
      <c r="D115" s="258"/>
      <c r="E115" s="258"/>
      <c r="F115" s="258"/>
      <c r="G115" s="258"/>
      <c r="H115" s="259"/>
      <c r="I115" s="258"/>
      <c r="J115" s="258"/>
      <c r="K115" s="258"/>
      <c r="L115" s="258"/>
      <c r="M115" s="258"/>
      <c r="N115" s="258"/>
      <c r="O115" s="258"/>
      <c r="P115" s="258"/>
      <c r="Q115" s="258"/>
      <c r="R115" s="258"/>
      <c r="S115" s="258"/>
      <c r="T115" s="258"/>
      <c r="U115" s="258"/>
      <c r="V115" s="258"/>
      <c r="W115" s="258"/>
      <c r="X115" s="258"/>
      <c r="Y115" s="258"/>
      <c r="Z115" s="258"/>
      <c r="AA115" s="258"/>
      <c r="AB115" s="258"/>
      <c r="AC115" s="258"/>
      <c r="AD115" s="258"/>
      <c r="AE115" s="258"/>
      <c r="AF115" s="258"/>
      <c r="AG115" s="258"/>
      <c r="AH115" s="258"/>
      <c r="AI115" s="258"/>
    </row>
    <row r="116" ht="12.75" customHeight="1">
      <c r="A116" s="258"/>
      <c r="B116" s="258"/>
      <c r="C116" s="258"/>
      <c r="D116" s="258"/>
      <c r="E116" s="258"/>
      <c r="F116" s="258"/>
      <c r="G116" s="258"/>
      <c r="H116" s="259"/>
      <c r="I116" s="258"/>
      <c r="J116" s="258"/>
      <c r="K116" s="258"/>
      <c r="L116" s="258"/>
      <c r="M116" s="258"/>
      <c r="N116" s="258"/>
      <c r="O116" s="258"/>
      <c r="P116" s="258"/>
      <c r="Q116" s="258"/>
      <c r="R116" s="258"/>
      <c r="S116" s="258"/>
      <c r="T116" s="258"/>
      <c r="U116" s="258"/>
      <c r="V116" s="258"/>
      <c r="W116" s="258"/>
      <c r="X116" s="258"/>
      <c r="Y116" s="258"/>
      <c r="Z116" s="258"/>
      <c r="AA116" s="258"/>
      <c r="AB116" s="258"/>
      <c r="AC116" s="258"/>
      <c r="AD116" s="258"/>
      <c r="AE116" s="258"/>
      <c r="AF116" s="258"/>
      <c r="AG116" s="258"/>
      <c r="AH116" s="258"/>
      <c r="AI116" s="258"/>
    </row>
    <row r="117" ht="12.75" customHeight="1">
      <c r="A117" s="258"/>
      <c r="B117" s="258"/>
      <c r="C117" s="258"/>
      <c r="D117" s="258"/>
      <c r="E117" s="258"/>
      <c r="F117" s="258"/>
      <c r="G117" s="258"/>
      <c r="H117" s="259"/>
      <c r="I117" s="258"/>
      <c r="J117" s="258"/>
      <c r="K117" s="258"/>
      <c r="L117" s="258"/>
      <c r="M117" s="258"/>
      <c r="N117" s="258"/>
      <c r="O117" s="258"/>
      <c r="P117" s="258"/>
      <c r="Q117" s="258"/>
      <c r="R117" s="258"/>
      <c r="S117" s="258"/>
      <c r="T117" s="258"/>
      <c r="U117" s="258"/>
      <c r="V117" s="258"/>
      <c r="W117" s="258"/>
      <c r="X117" s="258"/>
      <c r="Y117" s="258"/>
      <c r="Z117" s="258"/>
      <c r="AA117" s="258"/>
      <c r="AB117" s="258"/>
      <c r="AC117" s="258"/>
      <c r="AD117" s="258"/>
      <c r="AE117" s="258"/>
      <c r="AF117" s="258"/>
      <c r="AG117" s="258"/>
      <c r="AH117" s="258"/>
      <c r="AI117" s="258"/>
    </row>
    <row r="118" ht="12.75" customHeight="1">
      <c r="A118" s="258"/>
      <c r="B118" s="258"/>
      <c r="C118" s="258"/>
      <c r="D118" s="258"/>
      <c r="E118" s="258"/>
      <c r="F118" s="258"/>
      <c r="G118" s="258"/>
      <c r="H118" s="259"/>
      <c r="I118" s="258"/>
      <c r="J118" s="258"/>
      <c r="K118" s="258"/>
      <c r="L118" s="258"/>
      <c r="M118" s="258"/>
      <c r="N118" s="258"/>
      <c r="O118" s="258"/>
      <c r="P118" s="258"/>
      <c r="Q118" s="258"/>
      <c r="R118" s="258"/>
      <c r="S118" s="258"/>
      <c r="T118" s="258"/>
      <c r="U118" s="258"/>
      <c r="V118" s="258"/>
      <c r="W118" s="258"/>
      <c r="X118" s="258"/>
      <c r="Y118" s="258"/>
      <c r="Z118" s="258"/>
      <c r="AA118" s="258"/>
      <c r="AB118" s="258"/>
      <c r="AC118" s="258"/>
      <c r="AD118" s="258"/>
      <c r="AE118" s="258"/>
      <c r="AF118" s="258"/>
      <c r="AG118" s="258"/>
      <c r="AH118" s="258"/>
      <c r="AI118" s="258"/>
    </row>
    <row r="119" ht="12.75" customHeight="1">
      <c r="A119" s="258"/>
      <c r="B119" s="258"/>
      <c r="C119" s="258"/>
      <c r="D119" s="258"/>
      <c r="E119" s="258"/>
      <c r="F119" s="258"/>
      <c r="G119" s="258"/>
      <c r="H119" s="259"/>
      <c r="I119" s="258"/>
      <c r="J119" s="258"/>
      <c r="K119" s="258"/>
      <c r="L119" s="258"/>
      <c r="M119" s="258"/>
      <c r="N119" s="258"/>
      <c r="O119" s="258"/>
      <c r="P119" s="258"/>
      <c r="Q119" s="258"/>
      <c r="R119" s="258"/>
      <c r="S119" s="258"/>
      <c r="T119" s="258"/>
      <c r="U119" s="258"/>
      <c r="V119" s="258"/>
      <c r="W119" s="258"/>
      <c r="X119" s="258"/>
      <c r="Y119" s="258"/>
      <c r="Z119" s="258"/>
      <c r="AA119" s="258"/>
      <c r="AB119" s="258"/>
      <c r="AC119" s="258"/>
      <c r="AD119" s="258"/>
      <c r="AE119" s="258"/>
      <c r="AF119" s="258"/>
      <c r="AG119" s="258"/>
      <c r="AH119" s="258"/>
      <c r="AI119" s="258"/>
    </row>
    <row r="120" ht="12.75" customHeight="1">
      <c r="A120" s="258"/>
      <c r="B120" s="258"/>
      <c r="C120" s="258"/>
      <c r="D120" s="258"/>
      <c r="E120" s="258"/>
      <c r="F120" s="258"/>
      <c r="G120" s="258"/>
      <c r="H120" s="259"/>
      <c r="I120" s="258"/>
      <c r="J120" s="258"/>
      <c r="K120" s="258"/>
      <c r="L120" s="258"/>
      <c r="M120" s="258"/>
      <c r="N120" s="258"/>
      <c r="O120" s="258"/>
      <c r="P120" s="258"/>
      <c r="Q120" s="258"/>
      <c r="R120" s="258"/>
      <c r="S120" s="258"/>
      <c r="T120" s="258"/>
      <c r="U120" s="258"/>
      <c r="V120" s="258"/>
      <c r="W120" s="258"/>
      <c r="X120" s="258"/>
      <c r="Y120" s="258"/>
      <c r="Z120" s="258"/>
      <c r="AA120" s="258"/>
      <c r="AB120" s="258"/>
      <c r="AC120" s="258"/>
      <c r="AD120" s="258"/>
      <c r="AE120" s="258"/>
      <c r="AF120" s="258"/>
      <c r="AG120" s="258"/>
      <c r="AH120" s="258"/>
      <c r="AI120" s="258"/>
    </row>
    <row r="121" ht="12.75" customHeight="1">
      <c r="A121" s="258"/>
      <c r="B121" s="258"/>
      <c r="C121" s="258"/>
      <c r="D121" s="258"/>
      <c r="E121" s="258"/>
      <c r="F121" s="258"/>
      <c r="G121" s="258"/>
      <c r="H121" s="259"/>
      <c r="I121" s="258"/>
      <c r="J121" s="258"/>
      <c r="K121" s="258"/>
      <c r="L121" s="258"/>
      <c r="M121" s="258"/>
      <c r="N121" s="258"/>
      <c r="O121" s="258"/>
      <c r="P121" s="258"/>
      <c r="Q121" s="258"/>
      <c r="R121" s="258"/>
      <c r="S121" s="258"/>
      <c r="T121" s="258"/>
      <c r="U121" s="258"/>
      <c r="V121" s="258"/>
      <c r="W121" s="258"/>
      <c r="X121" s="258"/>
      <c r="Y121" s="258"/>
      <c r="Z121" s="258"/>
      <c r="AA121" s="258"/>
      <c r="AB121" s="258"/>
      <c r="AC121" s="258"/>
      <c r="AD121" s="258"/>
      <c r="AE121" s="258"/>
      <c r="AF121" s="258"/>
      <c r="AG121" s="258"/>
      <c r="AH121" s="258"/>
      <c r="AI121" s="258"/>
    </row>
    <row r="122" ht="12.75" customHeight="1">
      <c r="A122" s="258"/>
      <c r="B122" s="258"/>
      <c r="C122" s="258"/>
      <c r="D122" s="258"/>
      <c r="E122" s="258"/>
      <c r="F122" s="258"/>
      <c r="G122" s="258"/>
      <c r="H122" s="259"/>
      <c r="I122" s="258"/>
      <c r="J122" s="258"/>
      <c r="K122" s="258"/>
      <c r="L122" s="258"/>
      <c r="M122" s="258"/>
      <c r="N122" s="258"/>
      <c r="O122" s="258"/>
      <c r="P122" s="258"/>
      <c r="Q122" s="258"/>
      <c r="R122" s="258"/>
      <c r="S122" s="258"/>
      <c r="T122" s="258"/>
      <c r="U122" s="258"/>
      <c r="V122" s="258"/>
      <c r="W122" s="258"/>
      <c r="X122" s="258"/>
      <c r="Y122" s="258"/>
      <c r="Z122" s="258"/>
      <c r="AA122" s="258"/>
      <c r="AB122" s="258"/>
      <c r="AC122" s="258"/>
      <c r="AD122" s="258"/>
      <c r="AE122" s="258"/>
      <c r="AF122" s="258"/>
      <c r="AG122" s="258"/>
      <c r="AH122" s="258"/>
      <c r="AI122" s="258"/>
    </row>
    <row r="123" ht="12.75" customHeight="1">
      <c r="A123" s="258"/>
      <c r="B123" s="258"/>
      <c r="C123" s="258"/>
      <c r="D123" s="258"/>
      <c r="E123" s="258"/>
      <c r="F123" s="258"/>
      <c r="G123" s="258"/>
      <c r="H123" s="259"/>
      <c r="I123" s="258"/>
      <c r="J123" s="258"/>
      <c r="K123" s="258"/>
      <c r="L123" s="258"/>
      <c r="M123" s="258"/>
      <c r="N123" s="258"/>
      <c r="O123" s="258"/>
      <c r="P123" s="258"/>
      <c r="Q123" s="258"/>
      <c r="R123" s="258"/>
      <c r="S123" s="258"/>
      <c r="T123" s="258"/>
      <c r="U123" s="258"/>
      <c r="V123" s="258"/>
      <c r="W123" s="258"/>
      <c r="X123" s="258"/>
      <c r="Y123" s="258"/>
      <c r="Z123" s="258"/>
      <c r="AA123" s="258"/>
      <c r="AB123" s="258"/>
      <c r="AC123" s="258"/>
      <c r="AD123" s="258"/>
      <c r="AE123" s="258"/>
      <c r="AF123" s="258"/>
      <c r="AG123" s="258"/>
      <c r="AH123" s="258"/>
      <c r="AI123" s="258"/>
    </row>
    <row r="124" ht="12.75" customHeight="1">
      <c r="A124" s="258"/>
      <c r="B124" s="258"/>
      <c r="C124" s="258"/>
      <c r="D124" s="258"/>
      <c r="E124" s="258"/>
      <c r="F124" s="258"/>
      <c r="G124" s="258"/>
      <c r="H124" s="259"/>
      <c r="I124" s="258"/>
      <c r="J124" s="258"/>
      <c r="K124" s="258"/>
      <c r="L124" s="258"/>
      <c r="M124" s="258"/>
      <c r="N124" s="258"/>
      <c r="O124" s="258"/>
      <c r="P124" s="258"/>
      <c r="Q124" s="258"/>
      <c r="R124" s="258"/>
      <c r="S124" s="258"/>
      <c r="T124" s="258"/>
      <c r="U124" s="258"/>
      <c r="V124" s="258"/>
      <c r="W124" s="258"/>
      <c r="X124" s="258"/>
      <c r="Y124" s="258"/>
      <c r="Z124" s="258"/>
      <c r="AA124" s="258"/>
      <c r="AB124" s="258"/>
      <c r="AC124" s="258"/>
      <c r="AD124" s="258"/>
      <c r="AE124" s="258"/>
      <c r="AF124" s="258"/>
      <c r="AG124" s="258"/>
      <c r="AH124" s="258"/>
      <c r="AI124" s="258"/>
    </row>
    <row r="125" ht="12.75" customHeight="1">
      <c r="A125" s="258"/>
      <c r="B125" s="258"/>
      <c r="C125" s="258"/>
      <c r="D125" s="258"/>
      <c r="E125" s="258"/>
      <c r="F125" s="258"/>
      <c r="G125" s="258"/>
      <c r="H125" s="259"/>
      <c r="I125" s="258"/>
      <c r="J125" s="258"/>
      <c r="K125" s="258"/>
      <c r="L125" s="258"/>
      <c r="M125" s="258"/>
      <c r="N125" s="258"/>
      <c r="O125" s="258"/>
      <c r="P125" s="258"/>
      <c r="Q125" s="258"/>
      <c r="R125" s="258"/>
      <c r="S125" s="258"/>
      <c r="T125" s="258"/>
      <c r="U125" s="258"/>
      <c r="V125" s="258"/>
      <c r="W125" s="258"/>
      <c r="X125" s="258"/>
      <c r="Y125" s="258"/>
      <c r="Z125" s="258"/>
      <c r="AA125" s="258"/>
      <c r="AB125" s="258"/>
      <c r="AC125" s="258"/>
      <c r="AD125" s="258"/>
      <c r="AE125" s="258"/>
      <c r="AF125" s="258"/>
      <c r="AG125" s="258"/>
      <c r="AH125" s="258"/>
      <c r="AI125" s="258"/>
    </row>
    <row r="126" ht="12.75" customHeight="1">
      <c r="A126" s="258"/>
      <c r="B126" s="258"/>
      <c r="C126" s="258"/>
      <c r="D126" s="258"/>
      <c r="E126" s="258"/>
      <c r="F126" s="258"/>
      <c r="G126" s="258"/>
      <c r="H126" s="259"/>
      <c r="I126" s="258"/>
      <c r="J126" s="258"/>
      <c r="K126" s="258"/>
      <c r="L126" s="258"/>
      <c r="M126" s="258"/>
      <c r="N126" s="258"/>
      <c r="O126" s="258"/>
      <c r="P126" s="258"/>
      <c r="Q126" s="258"/>
      <c r="R126" s="258"/>
      <c r="S126" s="258"/>
      <c r="T126" s="258"/>
      <c r="U126" s="258"/>
      <c r="V126" s="258"/>
      <c r="W126" s="258"/>
      <c r="X126" s="258"/>
      <c r="Y126" s="258"/>
      <c r="Z126" s="258"/>
      <c r="AA126" s="258"/>
      <c r="AB126" s="258"/>
      <c r="AC126" s="258"/>
      <c r="AD126" s="258"/>
      <c r="AE126" s="258"/>
      <c r="AF126" s="258"/>
      <c r="AG126" s="258"/>
      <c r="AH126" s="258"/>
      <c r="AI126" s="258"/>
    </row>
    <row r="127" ht="12.75" customHeight="1">
      <c r="A127" s="258"/>
      <c r="B127" s="258"/>
      <c r="C127" s="258"/>
      <c r="D127" s="258"/>
      <c r="E127" s="258"/>
      <c r="F127" s="258"/>
      <c r="G127" s="258"/>
      <c r="H127" s="259"/>
      <c r="I127" s="258"/>
      <c r="J127" s="258"/>
      <c r="K127" s="258"/>
      <c r="L127" s="258"/>
      <c r="M127" s="258"/>
      <c r="N127" s="258"/>
      <c r="O127" s="258"/>
      <c r="P127" s="258"/>
      <c r="Q127" s="258"/>
      <c r="R127" s="258"/>
      <c r="S127" s="258"/>
      <c r="T127" s="258"/>
      <c r="U127" s="258"/>
      <c r="V127" s="258"/>
      <c r="W127" s="258"/>
      <c r="X127" s="258"/>
      <c r="Y127" s="258"/>
      <c r="Z127" s="258"/>
      <c r="AA127" s="258"/>
      <c r="AB127" s="258"/>
      <c r="AC127" s="258"/>
      <c r="AD127" s="258"/>
      <c r="AE127" s="258"/>
      <c r="AF127" s="258"/>
      <c r="AG127" s="258"/>
      <c r="AH127" s="258"/>
      <c r="AI127" s="258"/>
    </row>
    <row r="128" ht="12.75" customHeight="1">
      <c r="A128" s="258"/>
      <c r="B128" s="258"/>
      <c r="C128" s="258"/>
      <c r="D128" s="258"/>
      <c r="E128" s="258"/>
      <c r="F128" s="258"/>
      <c r="G128" s="258"/>
      <c r="H128" s="259"/>
      <c r="I128" s="258"/>
      <c r="J128" s="258"/>
      <c r="K128" s="258"/>
      <c r="L128" s="258"/>
      <c r="M128" s="258"/>
      <c r="N128" s="258"/>
      <c r="O128" s="258"/>
      <c r="P128" s="258"/>
      <c r="Q128" s="258"/>
      <c r="R128" s="258"/>
      <c r="S128" s="258"/>
      <c r="T128" s="258"/>
      <c r="U128" s="258"/>
      <c r="V128" s="258"/>
      <c r="W128" s="258"/>
      <c r="X128" s="258"/>
      <c r="Y128" s="258"/>
      <c r="Z128" s="258"/>
      <c r="AA128" s="258"/>
      <c r="AB128" s="258"/>
      <c r="AC128" s="258"/>
      <c r="AD128" s="258"/>
      <c r="AE128" s="258"/>
      <c r="AF128" s="258"/>
      <c r="AG128" s="258"/>
      <c r="AH128" s="258"/>
      <c r="AI128" s="258"/>
    </row>
    <row r="129" ht="12.75" customHeight="1">
      <c r="A129" s="258"/>
      <c r="B129" s="258"/>
      <c r="C129" s="258"/>
      <c r="D129" s="258"/>
      <c r="E129" s="258"/>
      <c r="F129" s="258"/>
      <c r="G129" s="258"/>
      <c r="H129" s="259"/>
      <c r="I129" s="258"/>
      <c r="J129" s="258"/>
      <c r="K129" s="258"/>
      <c r="L129" s="258"/>
      <c r="M129" s="258"/>
      <c r="N129" s="258"/>
      <c r="O129" s="258"/>
      <c r="P129" s="258"/>
      <c r="Q129" s="258"/>
      <c r="R129" s="258"/>
      <c r="S129" s="258"/>
      <c r="T129" s="258"/>
      <c r="U129" s="258"/>
      <c r="V129" s="258"/>
      <c r="W129" s="258"/>
      <c r="X129" s="258"/>
      <c r="Y129" s="258"/>
      <c r="Z129" s="258"/>
      <c r="AA129" s="258"/>
      <c r="AB129" s="258"/>
      <c r="AC129" s="258"/>
      <c r="AD129" s="258"/>
      <c r="AE129" s="258"/>
      <c r="AF129" s="258"/>
      <c r="AG129" s="258"/>
      <c r="AH129" s="258"/>
      <c r="AI129" s="258"/>
    </row>
    <row r="130" ht="12.75" customHeight="1">
      <c r="A130" s="258"/>
      <c r="B130" s="258"/>
      <c r="C130" s="258"/>
      <c r="D130" s="258"/>
      <c r="E130" s="258"/>
      <c r="F130" s="258"/>
      <c r="G130" s="258"/>
      <c r="H130" s="259"/>
      <c r="I130" s="258"/>
      <c r="J130" s="258"/>
      <c r="K130" s="258"/>
      <c r="L130" s="258"/>
      <c r="M130" s="258"/>
      <c r="N130" s="258"/>
      <c r="O130" s="258"/>
      <c r="P130" s="258"/>
      <c r="Q130" s="258"/>
      <c r="R130" s="258"/>
      <c r="S130" s="258"/>
      <c r="T130" s="258"/>
      <c r="U130" s="258"/>
      <c r="V130" s="258"/>
      <c r="W130" s="258"/>
      <c r="X130" s="258"/>
      <c r="Y130" s="258"/>
      <c r="Z130" s="258"/>
      <c r="AA130" s="258"/>
      <c r="AB130" s="258"/>
      <c r="AC130" s="258"/>
      <c r="AD130" s="258"/>
      <c r="AE130" s="258"/>
      <c r="AF130" s="258"/>
      <c r="AG130" s="258"/>
      <c r="AH130" s="258"/>
      <c r="AI130" s="258"/>
    </row>
    <row r="131" ht="12.75" customHeight="1">
      <c r="A131" s="258"/>
      <c r="B131" s="258"/>
      <c r="C131" s="258"/>
      <c r="D131" s="258"/>
      <c r="E131" s="258"/>
      <c r="F131" s="258"/>
      <c r="G131" s="258"/>
      <c r="H131" s="259"/>
      <c r="I131" s="258"/>
      <c r="J131" s="258"/>
      <c r="K131" s="258"/>
      <c r="L131" s="258"/>
      <c r="M131" s="258"/>
      <c r="N131" s="258"/>
      <c r="O131" s="258"/>
      <c r="P131" s="258"/>
      <c r="Q131" s="258"/>
      <c r="R131" s="258"/>
      <c r="S131" s="258"/>
      <c r="T131" s="258"/>
      <c r="U131" s="258"/>
      <c r="V131" s="258"/>
      <c r="W131" s="258"/>
      <c r="X131" s="258"/>
      <c r="Y131" s="258"/>
      <c r="Z131" s="258"/>
      <c r="AA131" s="258"/>
      <c r="AB131" s="258"/>
      <c r="AC131" s="258"/>
      <c r="AD131" s="258"/>
      <c r="AE131" s="258"/>
      <c r="AF131" s="258"/>
      <c r="AG131" s="258"/>
      <c r="AH131" s="258"/>
      <c r="AI131" s="258"/>
    </row>
    <row r="132" ht="12.75" customHeight="1">
      <c r="A132" s="258"/>
      <c r="B132" s="258"/>
      <c r="C132" s="258"/>
      <c r="D132" s="258"/>
      <c r="E132" s="258"/>
      <c r="F132" s="258"/>
      <c r="G132" s="258"/>
      <c r="H132" s="259"/>
      <c r="I132" s="258"/>
      <c r="J132" s="258"/>
      <c r="K132" s="258"/>
      <c r="L132" s="258"/>
      <c r="M132" s="258"/>
      <c r="N132" s="258"/>
      <c r="O132" s="258"/>
      <c r="P132" s="258"/>
      <c r="Q132" s="258"/>
      <c r="R132" s="258"/>
      <c r="S132" s="258"/>
      <c r="T132" s="258"/>
      <c r="U132" s="258"/>
      <c r="V132" s="258"/>
      <c r="W132" s="258"/>
      <c r="X132" s="258"/>
      <c r="Y132" s="258"/>
      <c r="Z132" s="258"/>
      <c r="AA132" s="258"/>
      <c r="AB132" s="258"/>
      <c r="AC132" s="258"/>
      <c r="AD132" s="258"/>
      <c r="AE132" s="258"/>
      <c r="AF132" s="258"/>
      <c r="AG132" s="258"/>
      <c r="AH132" s="258"/>
      <c r="AI132" s="258"/>
    </row>
    <row r="133" ht="12.75" customHeight="1">
      <c r="A133" s="258"/>
      <c r="B133" s="258"/>
      <c r="C133" s="258"/>
      <c r="D133" s="258"/>
      <c r="E133" s="258"/>
      <c r="F133" s="258"/>
      <c r="G133" s="258"/>
      <c r="H133" s="259"/>
      <c r="I133" s="258"/>
      <c r="J133" s="258"/>
      <c r="K133" s="258"/>
      <c r="L133" s="258"/>
      <c r="M133" s="258"/>
      <c r="N133" s="258"/>
      <c r="O133" s="258"/>
      <c r="P133" s="258"/>
      <c r="Q133" s="258"/>
      <c r="R133" s="258"/>
      <c r="S133" s="258"/>
      <c r="T133" s="258"/>
      <c r="U133" s="258"/>
      <c r="V133" s="258"/>
      <c r="W133" s="258"/>
      <c r="X133" s="258"/>
      <c r="Y133" s="258"/>
      <c r="Z133" s="258"/>
      <c r="AA133" s="258"/>
      <c r="AB133" s="258"/>
      <c r="AC133" s="258"/>
      <c r="AD133" s="258"/>
      <c r="AE133" s="258"/>
      <c r="AF133" s="258"/>
      <c r="AG133" s="258"/>
      <c r="AH133" s="258"/>
      <c r="AI133" s="258"/>
    </row>
    <row r="134" ht="12.75" customHeight="1">
      <c r="A134" s="258"/>
      <c r="B134" s="258"/>
      <c r="C134" s="258"/>
      <c r="D134" s="258"/>
      <c r="E134" s="258"/>
      <c r="F134" s="258"/>
      <c r="G134" s="258"/>
      <c r="H134" s="259"/>
      <c r="I134" s="258"/>
      <c r="J134" s="258"/>
      <c r="K134" s="258"/>
      <c r="L134" s="258"/>
      <c r="M134" s="258"/>
      <c r="N134" s="258"/>
      <c r="O134" s="258"/>
      <c r="P134" s="258"/>
      <c r="Q134" s="258"/>
      <c r="R134" s="258"/>
      <c r="S134" s="258"/>
      <c r="T134" s="258"/>
      <c r="U134" s="258"/>
      <c r="V134" s="258"/>
      <c r="W134" s="258"/>
      <c r="X134" s="258"/>
      <c r="Y134" s="258"/>
      <c r="Z134" s="258"/>
      <c r="AA134" s="258"/>
      <c r="AB134" s="258"/>
      <c r="AC134" s="258"/>
      <c r="AD134" s="258"/>
      <c r="AE134" s="258"/>
      <c r="AF134" s="258"/>
      <c r="AG134" s="258"/>
      <c r="AH134" s="258"/>
      <c r="AI134" s="258"/>
    </row>
    <row r="135" ht="12.75" customHeight="1">
      <c r="A135" s="258"/>
      <c r="B135" s="258"/>
      <c r="C135" s="258"/>
      <c r="D135" s="258"/>
      <c r="E135" s="258"/>
      <c r="F135" s="258"/>
      <c r="G135" s="258"/>
      <c r="H135" s="259"/>
      <c r="I135" s="258"/>
      <c r="J135" s="258"/>
      <c r="K135" s="258"/>
      <c r="L135" s="258"/>
      <c r="M135" s="258"/>
      <c r="N135" s="258"/>
      <c r="O135" s="258"/>
      <c r="P135" s="258"/>
      <c r="Q135" s="258"/>
      <c r="R135" s="258"/>
      <c r="S135" s="258"/>
      <c r="T135" s="258"/>
      <c r="U135" s="258"/>
      <c r="V135" s="258"/>
      <c r="W135" s="258"/>
      <c r="X135" s="258"/>
      <c r="Y135" s="258"/>
      <c r="Z135" s="258"/>
      <c r="AA135" s="258"/>
      <c r="AB135" s="258"/>
      <c r="AC135" s="258"/>
      <c r="AD135" s="258"/>
      <c r="AE135" s="258"/>
      <c r="AF135" s="258"/>
      <c r="AG135" s="258"/>
      <c r="AH135" s="258"/>
      <c r="AI135" s="258"/>
    </row>
    <row r="136" ht="12.75" customHeight="1">
      <c r="A136" s="258"/>
      <c r="B136" s="258"/>
      <c r="C136" s="258"/>
      <c r="D136" s="258"/>
      <c r="E136" s="258"/>
      <c r="F136" s="258"/>
      <c r="G136" s="258"/>
      <c r="H136" s="259"/>
      <c r="I136" s="258"/>
      <c r="J136" s="258"/>
      <c r="K136" s="258"/>
      <c r="L136" s="258"/>
      <c r="M136" s="258"/>
      <c r="N136" s="258"/>
      <c r="O136" s="258"/>
      <c r="P136" s="258"/>
      <c r="Q136" s="258"/>
      <c r="R136" s="258"/>
      <c r="S136" s="258"/>
      <c r="T136" s="258"/>
      <c r="U136" s="258"/>
      <c r="V136" s="258"/>
      <c r="W136" s="258"/>
      <c r="X136" s="258"/>
      <c r="Y136" s="258"/>
      <c r="Z136" s="258"/>
      <c r="AA136" s="258"/>
      <c r="AB136" s="258"/>
      <c r="AC136" s="258"/>
      <c r="AD136" s="258"/>
      <c r="AE136" s="258"/>
      <c r="AF136" s="258"/>
      <c r="AG136" s="258"/>
      <c r="AH136" s="258"/>
      <c r="AI136" s="258"/>
    </row>
    <row r="137" ht="12.75" customHeight="1">
      <c r="A137" s="258"/>
      <c r="B137" s="258"/>
      <c r="C137" s="258"/>
      <c r="D137" s="258"/>
      <c r="E137" s="258"/>
      <c r="F137" s="258"/>
      <c r="G137" s="258"/>
      <c r="H137" s="259"/>
      <c r="I137" s="258"/>
      <c r="J137" s="258"/>
      <c r="K137" s="258"/>
      <c r="L137" s="258"/>
      <c r="M137" s="258"/>
      <c r="N137" s="258"/>
      <c r="O137" s="258"/>
      <c r="P137" s="258"/>
      <c r="Q137" s="258"/>
      <c r="R137" s="258"/>
      <c r="S137" s="258"/>
      <c r="T137" s="258"/>
      <c r="U137" s="258"/>
      <c r="V137" s="258"/>
      <c r="W137" s="258"/>
      <c r="X137" s="258"/>
      <c r="Y137" s="258"/>
      <c r="Z137" s="258"/>
      <c r="AA137" s="258"/>
      <c r="AB137" s="258"/>
      <c r="AC137" s="258"/>
      <c r="AD137" s="258"/>
      <c r="AE137" s="258"/>
      <c r="AF137" s="258"/>
      <c r="AG137" s="258"/>
      <c r="AH137" s="258"/>
      <c r="AI137" s="258"/>
    </row>
    <row r="138" ht="12.75" customHeight="1">
      <c r="A138" s="258"/>
      <c r="B138" s="258"/>
      <c r="C138" s="258"/>
      <c r="D138" s="258"/>
      <c r="E138" s="258"/>
      <c r="F138" s="258"/>
      <c r="G138" s="258"/>
      <c r="H138" s="259"/>
      <c r="I138" s="258"/>
      <c r="J138" s="258"/>
      <c r="K138" s="258"/>
      <c r="L138" s="258"/>
      <c r="M138" s="258"/>
      <c r="N138" s="258"/>
      <c r="O138" s="258"/>
      <c r="P138" s="258"/>
      <c r="Q138" s="258"/>
      <c r="R138" s="258"/>
      <c r="S138" s="258"/>
      <c r="T138" s="258"/>
      <c r="U138" s="258"/>
      <c r="V138" s="258"/>
      <c r="W138" s="258"/>
      <c r="X138" s="258"/>
      <c r="Y138" s="258"/>
      <c r="Z138" s="258"/>
      <c r="AA138" s="258"/>
      <c r="AB138" s="258"/>
      <c r="AC138" s="258"/>
      <c r="AD138" s="258"/>
      <c r="AE138" s="258"/>
      <c r="AF138" s="258"/>
      <c r="AG138" s="258"/>
      <c r="AH138" s="258"/>
      <c r="AI138" s="258"/>
    </row>
    <row r="139" ht="12.75" customHeight="1">
      <c r="A139" s="258"/>
      <c r="B139" s="258"/>
      <c r="C139" s="258"/>
      <c r="D139" s="258"/>
      <c r="E139" s="258"/>
      <c r="F139" s="258"/>
      <c r="G139" s="258"/>
      <c r="H139" s="259"/>
      <c r="I139" s="258"/>
      <c r="J139" s="258"/>
      <c r="K139" s="258"/>
      <c r="L139" s="258"/>
      <c r="M139" s="258"/>
      <c r="N139" s="258"/>
      <c r="O139" s="258"/>
      <c r="P139" s="258"/>
      <c r="Q139" s="258"/>
      <c r="R139" s="258"/>
      <c r="S139" s="258"/>
      <c r="T139" s="258"/>
      <c r="U139" s="258"/>
      <c r="V139" s="258"/>
      <c r="W139" s="258"/>
      <c r="X139" s="258"/>
      <c r="Y139" s="258"/>
      <c r="Z139" s="258"/>
      <c r="AA139" s="258"/>
      <c r="AB139" s="258"/>
      <c r="AC139" s="258"/>
      <c r="AD139" s="258"/>
      <c r="AE139" s="258"/>
      <c r="AF139" s="258"/>
      <c r="AG139" s="258"/>
      <c r="AH139" s="258"/>
      <c r="AI139" s="258"/>
    </row>
    <row r="140" ht="12.75" customHeight="1">
      <c r="A140" s="258"/>
      <c r="B140" s="258"/>
      <c r="C140" s="258"/>
      <c r="D140" s="258"/>
      <c r="E140" s="258"/>
      <c r="F140" s="258"/>
      <c r="G140" s="258"/>
      <c r="H140" s="259"/>
      <c r="I140" s="258"/>
      <c r="J140" s="258"/>
      <c r="K140" s="258"/>
      <c r="L140" s="258"/>
      <c r="M140" s="258"/>
      <c r="N140" s="258"/>
      <c r="O140" s="258"/>
      <c r="P140" s="258"/>
      <c r="Q140" s="258"/>
      <c r="R140" s="258"/>
      <c r="S140" s="258"/>
      <c r="T140" s="258"/>
      <c r="U140" s="258"/>
      <c r="V140" s="258"/>
      <c r="W140" s="258"/>
      <c r="X140" s="258"/>
      <c r="Y140" s="258"/>
      <c r="Z140" s="258"/>
      <c r="AA140" s="258"/>
      <c r="AB140" s="258"/>
      <c r="AC140" s="258"/>
      <c r="AD140" s="258"/>
      <c r="AE140" s="258"/>
      <c r="AF140" s="258"/>
      <c r="AG140" s="258"/>
      <c r="AH140" s="258"/>
      <c r="AI140" s="258"/>
    </row>
    <row r="141" ht="12.75" customHeight="1">
      <c r="A141" s="258"/>
      <c r="B141" s="258"/>
      <c r="C141" s="258"/>
      <c r="D141" s="258"/>
      <c r="E141" s="258"/>
      <c r="F141" s="258"/>
      <c r="G141" s="258"/>
      <c r="H141" s="259"/>
      <c r="I141" s="258"/>
      <c r="J141" s="258"/>
      <c r="K141" s="258"/>
      <c r="L141" s="258"/>
      <c r="M141" s="258"/>
      <c r="N141" s="258"/>
      <c r="O141" s="258"/>
      <c r="P141" s="258"/>
      <c r="Q141" s="258"/>
      <c r="R141" s="258"/>
      <c r="S141" s="258"/>
      <c r="T141" s="258"/>
      <c r="U141" s="258"/>
      <c r="V141" s="258"/>
      <c r="W141" s="258"/>
      <c r="X141" s="258"/>
      <c r="Y141" s="258"/>
      <c r="Z141" s="258"/>
      <c r="AA141" s="258"/>
      <c r="AB141" s="258"/>
      <c r="AC141" s="258"/>
      <c r="AD141" s="258"/>
      <c r="AE141" s="258"/>
      <c r="AF141" s="258"/>
      <c r="AG141" s="258"/>
      <c r="AH141" s="258"/>
      <c r="AI141" s="258"/>
    </row>
    <row r="142" ht="12.75" customHeight="1">
      <c r="A142" s="258"/>
      <c r="B142" s="258"/>
      <c r="C142" s="258"/>
      <c r="D142" s="258"/>
      <c r="E142" s="258"/>
      <c r="F142" s="258"/>
      <c r="G142" s="258"/>
      <c r="H142" s="259"/>
      <c r="I142" s="258"/>
      <c r="J142" s="258"/>
      <c r="K142" s="258"/>
      <c r="L142" s="258"/>
      <c r="M142" s="258"/>
      <c r="N142" s="258"/>
      <c r="O142" s="258"/>
      <c r="P142" s="258"/>
      <c r="Q142" s="258"/>
      <c r="R142" s="258"/>
      <c r="S142" s="258"/>
      <c r="T142" s="258"/>
      <c r="U142" s="258"/>
      <c r="V142" s="258"/>
      <c r="W142" s="258"/>
      <c r="X142" s="258"/>
      <c r="Y142" s="258"/>
      <c r="Z142" s="258"/>
      <c r="AA142" s="258"/>
      <c r="AB142" s="258"/>
      <c r="AC142" s="258"/>
      <c r="AD142" s="258"/>
      <c r="AE142" s="258"/>
      <c r="AF142" s="258"/>
      <c r="AG142" s="258"/>
      <c r="AH142" s="258"/>
      <c r="AI142" s="258"/>
    </row>
    <row r="143" ht="12.75" customHeight="1">
      <c r="A143" s="258"/>
      <c r="B143" s="258"/>
      <c r="C143" s="258"/>
      <c r="D143" s="258"/>
      <c r="E143" s="258"/>
      <c r="F143" s="258"/>
      <c r="G143" s="258"/>
      <c r="H143" s="259"/>
      <c r="I143" s="258"/>
      <c r="J143" s="258"/>
      <c r="K143" s="258"/>
      <c r="L143" s="258"/>
      <c r="M143" s="258"/>
      <c r="N143" s="258"/>
      <c r="O143" s="258"/>
      <c r="P143" s="258"/>
      <c r="Q143" s="258"/>
      <c r="R143" s="258"/>
      <c r="S143" s="258"/>
      <c r="T143" s="258"/>
      <c r="U143" s="258"/>
      <c r="V143" s="258"/>
      <c r="W143" s="258"/>
      <c r="X143" s="258"/>
      <c r="Y143" s="258"/>
      <c r="Z143" s="258"/>
      <c r="AA143" s="258"/>
      <c r="AB143" s="258"/>
      <c r="AC143" s="258"/>
      <c r="AD143" s="258"/>
      <c r="AE143" s="258"/>
      <c r="AF143" s="258"/>
      <c r="AG143" s="258"/>
      <c r="AH143" s="258"/>
      <c r="AI143" s="258"/>
    </row>
    <row r="144" ht="12.75" customHeight="1">
      <c r="A144" s="258"/>
      <c r="B144" s="258"/>
      <c r="C144" s="258"/>
      <c r="D144" s="258"/>
      <c r="E144" s="258"/>
      <c r="F144" s="258"/>
      <c r="G144" s="258"/>
      <c r="H144" s="259"/>
      <c r="I144" s="258"/>
      <c r="J144" s="258"/>
      <c r="K144" s="258"/>
      <c r="L144" s="258"/>
      <c r="M144" s="258"/>
      <c r="N144" s="258"/>
      <c r="O144" s="258"/>
      <c r="P144" s="258"/>
      <c r="Q144" s="258"/>
      <c r="R144" s="258"/>
      <c r="S144" s="258"/>
      <c r="T144" s="258"/>
      <c r="U144" s="258"/>
      <c r="V144" s="258"/>
      <c r="W144" s="258"/>
      <c r="X144" s="258"/>
      <c r="Y144" s="258"/>
      <c r="Z144" s="258"/>
      <c r="AA144" s="258"/>
      <c r="AB144" s="258"/>
      <c r="AC144" s="258"/>
      <c r="AD144" s="258"/>
      <c r="AE144" s="258"/>
      <c r="AF144" s="258"/>
      <c r="AG144" s="258"/>
      <c r="AH144" s="258"/>
      <c r="AI144" s="258"/>
    </row>
    <row r="145" ht="12.75" customHeight="1">
      <c r="A145" s="258"/>
      <c r="B145" s="258"/>
      <c r="C145" s="258"/>
      <c r="D145" s="258"/>
      <c r="E145" s="258"/>
      <c r="F145" s="258"/>
      <c r="G145" s="258"/>
      <c r="H145" s="259"/>
      <c r="I145" s="258"/>
      <c r="J145" s="258"/>
      <c r="K145" s="258"/>
      <c r="L145" s="258"/>
      <c r="M145" s="258"/>
      <c r="N145" s="258"/>
      <c r="O145" s="258"/>
      <c r="P145" s="258"/>
      <c r="Q145" s="258"/>
      <c r="R145" s="258"/>
      <c r="S145" s="258"/>
      <c r="T145" s="258"/>
      <c r="U145" s="258"/>
      <c r="V145" s="258"/>
      <c r="W145" s="258"/>
      <c r="X145" s="258"/>
      <c r="Y145" s="258"/>
      <c r="Z145" s="258"/>
      <c r="AA145" s="258"/>
      <c r="AB145" s="258"/>
      <c r="AC145" s="258"/>
      <c r="AD145" s="258"/>
      <c r="AE145" s="258"/>
      <c r="AF145" s="258"/>
      <c r="AG145" s="258"/>
      <c r="AH145" s="258"/>
      <c r="AI145" s="258"/>
    </row>
    <row r="146" ht="12.75" customHeight="1">
      <c r="A146" s="258"/>
      <c r="B146" s="258"/>
      <c r="C146" s="258"/>
      <c r="D146" s="258"/>
      <c r="E146" s="258"/>
      <c r="F146" s="258"/>
      <c r="G146" s="258"/>
      <c r="H146" s="259"/>
      <c r="I146" s="258"/>
      <c r="J146" s="258"/>
      <c r="K146" s="258"/>
      <c r="L146" s="258"/>
      <c r="M146" s="258"/>
      <c r="N146" s="258"/>
      <c r="O146" s="258"/>
      <c r="P146" s="258"/>
      <c r="Q146" s="258"/>
      <c r="R146" s="258"/>
      <c r="S146" s="258"/>
      <c r="T146" s="258"/>
      <c r="U146" s="258"/>
      <c r="V146" s="258"/>
      <c r="W146" s="258"/>
      <c r="X146" s="258"/>
      <c r="Y146" s="258"/>
      <c r="Z146" s="258"/>
      <c r="AA146" s="258"/>
      <c r="AB146" s="258"/>
      <c r="AC146" s="258"/>
      <c r="AD146" s="258"/>
      <c r="AE146" s="258"/>
      <c r="AF146" s="258"/>
      <c r="AG146" s="258"/>
      <c r="AH146" s="258"/>
      <c r="AI146" s="258"/>
    </row>
    <row r="147" ht="12.75" customHeight="1">
      <c r="A147" s="258"/>
      <c r="B147" s="258"/>
      <c r="C147" s="258"/>
      <c r="D147" s="258"/>
      <c r="E147" s="258"/>
      <c r="F147" s="258"/>
      <c r="G147" s="258"/>
      <c r="H147" s="259"/>
      <c r="I147" s="258"/>
      <c r="J147" s="258"/>
      <c r="K147" s="258"/>
      <c r="L147" s="258"/>
      <c r="M147" s="258"/>
      <c r="N147" s="258"/>
      <c r="O147" s="258"/>
      <c r="P147" s="258"/>
      <c r="Q147" s="258"/>
      <c r="R147" s="258"/>
      <c r="S147" s="258"/>
      <c r="T147" s="258"/>
      <c r="U147" s="258"/>
      <c r="V147" s="258"/>
      <c r="W147" s="258"/>
      <c r="X147" s="258"/>
      <c r="Y147" s="258"/>
      <c r="Z147" s="258"/>
      <c r="AA147" s="258"/>
      <c r="AB147" s="258"/>
      <c r="AC147" s="258"/>
      <c r="AD147" s="258"/>
      <c r="AE147" s="258"/>
      <c r="AF147" s="258"/>
      <c r="AG147" s="258"/>
      <c r="AH147" s="258"/>
      <c r="AI147" s="258"/>
    </row>
    <row r="148" ht="12.75" customHeight="1">
      <c r="A148" s="258"/>
      <c r="B148" s="258"/>
      <c r="C148" s="258"/>
      <c r="D148" s="258"/>
      <c r="E148" s="258"/>
      <c r="F148" s="258"/>
      <c r="G148" s="258"/>
      <c r="H148" s="259"/>
      <c r="I148" s="258"/>
      <c r="J148" s="258"/>
      <c r="K148" s="258"/>
      <c r="L148" s="258"/>
      <c r="M148" s="258"/>
      <c r="N148" s="258"/>
      <c r="O148" s="258"/>
      <c r="P148" s="258"/>
      <c r="Q148" s="258"/>
      <c r="R148" s="258"/>
      <c r="S148" s="258"/>
      <c r="T148" s="258"/>
      <c r="U148" s="258"/>
      <c r="V148" s="258"/>
      <c r="W148" s="258"/>
      <c r="X148" s="258"/>
      <c r="Y148" s="258"/>
      <c r="Z148" s="258"/>
      <c r="AA148" s="258"/>
      <c r="AB148" s="258"/>
      <c r="AC148" s="258"/>
      <c r="AD148" s="258"/>
      <c r="AE148" s="258"/>
      <c r="AF148" s="258"/>
      <c r="AG148" s="258"/>
      <c r="AH148" s="258"/>
      <c r="AI148" s="258"/>
    </row>
    <row r="149" ht="12.75" customHeight="1">
      <c r="A149" s="258"/>
      <c r="B149" s="258"/>
      <c r="C149" s="258"/>
      <c r="D149" s="258"/>
      <c r="E149" s="258"/>
      <c r="F149" s="258"/>
      <c r="G149" s="258"/>
      <c r="H149" s="259"/>
      <c r="I149" s="258"/>
      <c r="J149" s="258"/>
      <c r="K149" s="258"/>
      <c r="L149" s="258"/>
      <c r="M149" s="258"/>
      <c r="N149" s="258"/>
      <c r="O149" s="258"/>
      <c r="P149" s="258"/>
      <c r="Q149" s="258"/>
      <c r="R149" s="258"/>
      <c r="S149" s="258"/>
      <c r="T149" s="258"/>
      <c r="U149" s="258"/>
      <c r="V149" s="258"/>
      <c r="W149" s="258"/>
      <c r="X149" s="258"/>
      <c r="Y149" s="258"/>
      <c r="Z149" s="258"/>
      <c r="AA149" s="258"/>
      <c r="AB149" s="258"/>
      <c r="AC149" s="258"/>
      <c r="AD149" s="258"/>
      <c r="AE149" s="258"/>
      <c r="AF149" s="258"/>
      <c r="AG149" s="258"/>
      <c r="AH149" s="258"/>
      <c r="AI149" s="258"/>
    </row>
    <row r="150" ht="12.75" customHeight="1">
      <c r="A150" s="258"/>
      <c r="B150" s="258"/>
      <c r="C150" s="258"/>
      <c r="D150" s="258"/>
      <c r="E150" s="258"/>
      <c r="F150" s="258"/>
      <c r="G150" s="258"/>
      <c r="H150" s="259"/>
      <c r="I150" s="258"/>
      <c r="J150" s="258"/>
      <c r="K150" s="258"/>
      <c r="L150" s="258"/>
      <c r="M150" s="258"/>
      <c r="N150" s="258"/>
      <c r="O150" s="258"/>
      <c r="P150" s="258"/>
      <c r="Q150" s="258"/>
      <c r="R150" s="258"/>
      <c r="S150" s="258"/>
      <c r="T150" s="258"/>
      <c r="U150" s="258"/>
      <c r="V150" s="258"/>
      <c r="W150" s="258"/>
      <c r="X150" s="258"/>
      <c r="Y150" s="258"/>
      <c r="Z150" s="258"/>
      <c r="AA150" s="258"/>
      <c r="AB150" s="258"/>
      <c r="AC150" s="258"/>
      <c r="AD150" s="258"/>
      <c r="AE150" s="258"/>
      <c r="AF150" s="258"/>
      <c r="AG150" s="258"/>
      <c r="AH150" s="258"/>
      <c r="AI150" s="258"/>
    </row>
    <row r="151" ht="12.75" customHeight="1">
      <c r="A151" s="258"/>
      <c r="B151" s="258"/>
      <c r="C151" s="258"/>
      <c r="D151" s="258"/>
      <c r="E151" s="258"/>
      <c r="F151" s="258"/>
      <c r="G151" s="258"/>
      <c r="H151" s="259"/>
      <c r="I151" s="258"/>
      <c r="J151" s="258"/>
      <c r="K151" s="258"/>
      <c r="L151" s="258"/>
      <c r="M151" s="258"/>
      <c r="N151" s="258"/>
      <c r="O151" s="258"/>
      <c r="P151" s="258"/>
      <c r="Q151" s="258"/>
      <c r="R151" s="258"/>
      <c r="S151" s="258"/>
      <c r="T151" s="258"/>
      <c r="U151" s="258"/>
      <c r="V151" s="258"/>
      <c r="W151" s="258"/>
      <c r="X151" s="258"/>
      <c r="Y151" s="258"/>
      <c r="Z151" s="258"/>
      <c r="AA151" s="258"/>
      <c r="AB151" s="258"/>
      <c r="AC151" s="258"/>
      <c r="AD151" s="258"/>
      <c r="AE151" s="258"/>
      <c r="AF151" s="258"/>
      <c r="AG151" s="258"/>
      <c r="AH151" s="258"/>
      <c r="AI151" s="258"/>
    </row>
    <row r="152" ht="12.75" customHeight="1">
      <c r="A152" s="258"/>
      <c r="B152" s="258"/>
      <c r="C152" s="258"/>
      <c r="D152" s="258"/>
      <c r="E152" s="258"/>
      <c r="F152" s="258"/>
      <c r="G152" s="258"/>
      <c r="H152" s="259"/>
      <c r="I152" s="258"/>
      <c r="J152" s="258"/>
      <c r="K152" s="258"/>
      <c r="L152" s="258"/>
      <c r="M152" s="258"/>
      <c r="N152" s="258"/>
      <c r="O152" s="258"/>
      <c r="P152" s="258"/>
      <c r="Q152" s="258"/>
      <c r="R152" s="258"/>
      <c r="S152" s="258"/>
      <c r="T152" s="258"/>
      <c r="U152" s="258"/>
      <c r="V152" s="258"/>
      <c r="W152" s="258"/>
      <c r="X152" s="258"/>
      <c r="Y152" s="258"/>
      <c r="Z152" s="258"/>
      <c r="AA152" s="258"/>
      <c r="AB152" s="258"/>
      <c r="AC152" s="258"/>
      <c r="AD152" s="258"/>
      <c r="AE152" s="258"/>
      <c r="AF152" s="258"/>
      <c r="AG152" s="258"/>
      <c r="AH152" s="258"/>
      <c r="AI152" s="258"/>
    </row>
    <row r="153" ht="12.75" customHeight="1">
      <c r="A153" s="258"/>
      <c r="B153" s="258"/>
      <c r="C153" s="258"/>
      <c r="D153" s="258"/>
      <c r="E153" s="258"/>
      <c r="F153" s="258"/>
      <c r="G153" s="258"/>
      <c r="H153" s="259"/>
      <c r="I153" s="258"/>
      <c r="J153" s="258"/>
      <c r="K153" s="258"/>
      <c r="L153" s="258"/>
      <c r="M153" s="258"/>
      <c r="N153" s="258"/>
      <c r="O153" s="258"/>
      <c r="P153" s="258"/>
      <c r="Q153" s="258"/>
      <c r="R153" s="258"/>
      <c r="S153" s="258"/>
      <c r="T153" s="258"/>
      <c r="U153" s="258"/>
      <c r="V153" s="258"/>
      <c r="W153" s="258"/>
      <c r="X153" s="258"/>
      <c r="Y153" s="258"/>
      <c r="Z153" s="258"/>
      <c r="AA153" s="258"/>
      <c r="AB153" s="258"/>
      <c r="AC153" s="258"/>
      <c r="AD153" s="258"/>
      <c r="AE153" s="258"/>
      <c r="AF153" s="258"/>
      <c r="AG153" s="258"/>
      <c r="AH153" s="258"/>
      <c r="AI153" s="258"/>
    </row>
    <row r="154" ht="12.75" customHeight="1">
      <c r="A154" s="258"/>
      <c r="B154" s="258"/>
      <c r="C154" s="258"/>
      <c r="D154" s="258"/>
      <c r="E154" s="258"/>
      <c r="F154" s="258"/>
      <c r="G154" s="258"/>
      <c r="H154" s="259"/>
      <c r="I154" s="258"/>
      <c r="J154" s="258"/>
      <c r="K154" s="258"/>
      <c r="L154" s="258"/>
      <c r="M154" s="258"/>
      <c r="N154" s="258"/>
      <c r="O154" s="258"/>
      <c r="P154" s="258"/>
      <c r="Q154" s="258"/>
      <c r="R154" s="258"/>
      <c r="S154" s="258"/>
      <c r="T154" s="258"/>
      <c r="U154" s="258"/>
      <c r="V154" s="258"/>
      <c r="W154" s="258"/>
      <c r="X154" s="258"/>
      <c r="Y154" s="258"/>
      <c r="Z154" s="258"/>
      <c r="AA154" s="258"/>
      <c r="AB154" s="258"/>
      <c r="AC154" s="258"/>
      <c r="AD154" s="258"/>
      <c r="AE154" s="258"/>
      <c r="AF154" s="258"/>
      <c r="AG154" s="258"/>
      <c r="AH154" s="258"/>
      <c r="AI154" s="258"/>
    </row>
    <row r="155" ht="12.75" customHeight="1">
      <c r="A155" s="258"/>
      <c r="B155" s="258"/>
      <c r="C155" s="258"/>
      <c r="D155" s="258"/>
      <c r="E155" s="258"/>
      <c r="F155" s="258"/>
      <c r="G155" s="258"/>
      <c r="H155" s="259"/>
      <c r="I155" s="258"/>
      <c r="J155" s="258"/>
      <c r="K155" s="258"/>
      <c r="L155" s="258"/>
      <c r="M155" s="258"/>
      <c r="N155" s="258"/>
      <c r="O155" s="258"/>
      <c r="P155" s="258"/>
      <c r="Q155" s="258"/>
      <c r="R155" s="258"/>
      <c r="S155" s="258"/>
      <c r="T155" s="258"/>
      <c r="U155" s="258"/>
      <c r="V155" s="258"/>
      <c r="W155" s="258"/>
      <c r="X155" s="258"/>
      <c r="Y155" s="258"/>
      <c r="Z155" s="258"/>
      <c r="AA155" s="258"/>
      <c r="AB155" s="258"/>
      <c r="AC155" s="258"/>
      <c r="AD155" s="258"/>
      <c r="AE155" s="258"/>
      <c r="AF155" s="258"/>
      <c r="AG155" s="258"/>
      <c r="AH155" s="258"/>
      <c r="AI155" s="258"/>
    </row>
    <row r="156" ht="12.75" customHeight="1">
      <c r="A156" s="258"/>
      <c r="B156" s="258"/>
      <c r="C156" s="258"/>
      <c r="D156" s="258"/>
      <c r="E156" s="258"/>
      <c r="F156" s="258"/>
      <c r="G156" s="258"/>
      <c r="H156" s="259"/>
      <c r="I156" s="258"/>
      <c r="J156" s="258"/>
      <c r="K156" s="258"/>
      <c r="L156" s="258"/>
      <c r="M156" s="258"/>
      <c r="N156" s="258"/>
      <c r="O156" s="258"/>
      <c r="P156" s="258"/>
      <c r="Q156" s="258"/>
      <c r="R156" s="258"/>
      <c r="S156" s="258"/>
      <c r="T156" s="258"/>
      <c r="U156" s="258"/>
      <c r="V156" s="258"/>
      <c r="W156" s="258"/>
      <c r="X156" s="258"/>
      <c r="Y156" s="258"/>
      <c r="Z156" s="258"/>
      <c r="AA156" s="258"/>
      <c r="AB156" s="258"/>
      <c r="AC156" s="258"/>
      <c r="AD156" s="258"/>
      <c r="AE156" s="258"/>
      <c r="AF156" s="258"/>
      <c r="AG156" s="258"/>
      <c r="AH156" s="258"/>
      <c r="AI156" s="258"/>
    </row>
    <row r="157" ht="12.75" customHeight="1">
      <c r="A157" s="258"/>
      <c r="B157" s="258"/>
      <c r="C157" s="258"/>
      <c r="D157" s="258"/>
      <c r="E157" s="258"/>
      <c r="F157" s="258"/>
      <c r="G157" s="258"/>
      <c r="H157" s="259"/>
      <c r="I157" s="258"/>
      <c r="J157" s="258"/>
      <c r="K157" s="258"/>
      <c r="L157" s="258"/>
      <c r="M157" s="258"/>
      <c r="N157" s="258"/>
      <c r="O157" s="258"/>
      <c r="P157" s="258"/>
      <c r="Q157" s="258"/>
      <c r="R157" s="258"/>
      <c r="S157" s="258"/>
      <c r="T157" s="258"/>
      <c r="U157" s="258"/>
      <c r="V157" s="258"/>
      <c r="W157" s="258"/>
      <c r="X157" s="258"/>
      <c r="Y157" s="258"/>
      <c r="Z157" s="258"/>
      <c r="AA157" s="258"/>
      <c r="AB157" s="258"/>
      <c r="AC157" s="258"/>
      <c r="AD157" s="258"/>
      <c r="AE157" s="258"/>
      <c r="AF157" s="258"/>
      <c r="AG157" s="258"/>
      <c r="AH157" s="258"/>
      <c r="AI157" s="258"/>
    </row>
    <row r="158" ht="12.75" customHeight="1">
      <c r="A158" s="258"/>
      <c r="B158" s="258"/>
      <c r="C158" s="258"/>
      <c r="D158" s="258"/>
      <c r="E158" s="258"/>
      <c r="F158" s="258"/>
      <c r="G158" s="258"/>
      <c r="H158" s="259"/>
      <c r="I158" s="258"/>
      <c r="J158" s="258"/>
      <c r="K158" s="258"/>
      <c r="L158" s="258"/>
      <c r="M158" s="258"/>
      <c r="N158" s="258"/>
      <c r="O158" s="258"/>
      <c r="P158" s="258"/>
      <c r="Q158" s="258"/>
      <c r="R158" s="258"/>
      <c r="S158" s="258"/>
      <c r="T158" s="258"/>
      <c r="U158" s="258"/>
      <c r="V158" s="258"/>
      <c r="W158" s="258"/>
      <c r="X158" s="258"/>
      <c r="Y158" s="258"/>
      <c r="Z158" s="258"/>
      <c r="AA158" s="258"/>
      <c r="AB158" s="258"/>
      <c r="AC158" s="258"/>
      <c r="AD158" s="258"/>
      <c r="AE158" s="258"/>
      <c r="AF158" s="258"/>
      <c r="AG158" s="258"/>
      <c r="AH158" s="258"/>
      <c r="AI158" s="258"/>
    </row>
    <row r="159" ht="12.75" customHeight="1">
      <c r="A159" s="258"/>
      <c r="B159" s="258"/>
      <c r="C159" s="258"/>
      <c r="D159" s="258"/>
      <c r="E159" s="258"/>
      <c r="F159" s="258"/>
      <c r="G159" s="258"/>
      <c r="H159" s="259"/>
      <c r="I159" s="258"/>
      <c r="J159" s="258"/>
      <c r="K159" s="258"/>
      <c r="L159" s="258"/>
      <c r="M159" s="258"/>
      <c r="N159" s="258"/>
      <c r="O159" s="258"/>
      <c r="P159" s="258"/>
      <c r="Q159" s="258"/>
      <c r="R159" s="258"/>
      <c r="S159" s="258"/>
      <c r="T159" s="258"/>
      <c r="U159" s="258"/>
      <c r="V159" s="258"/>
      <c r="W159" s="258"/>
      <c r="X159" s="258"/>
      <c r="Y159" s="258"/>
      <c r="Z159" s="258"/>
      <c r="AA159" s="258"/>
      <c r="AB159" s="258"/>
      <c r="AC159" s="258"/>
      <c r="AD159" s="258"/>
      <c r="AE159" s="258"/>
      <c r="AF159" s="258"/>
      <c r="AG159" s="258"/>
      <c r="AH159" s="258"/>
      <c r="AI159" s="258"/>
    </row>
    <row r="160" ht="12.75" customHeight="1">
      <c r="A160" s="258"/>
      <c r="B160" s="258"/>
      <c r="C160" s="258"/>
      <c r="D160" s="258"/>
      <c r="E160" s="258"/>
      <c r="F160" s="258"/>
      <c r="G160" s="258"/>
      <c r="H160" s="259"/>
      <c r="I160" s="258"/>
      <c r="J160" s="258"/>
      <c r="K160" s="258"/>
      <c r="L160" s="258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8"/>
      <c r="X160" s="258"/>
      <c r="Y160" s="258"/>
      <c r="Z160" s="258"/>
      <c r="AA160" s="258"/>
      <c r="AB160" s="258"/>
      <c r="AC160" s="258"/>
      <c r="AD160" s="258"/>
      <c r="AE160" s="258"/>
      <c r="AF160" s="258"/>
      <c r="AG160" s="258"/>
      <c r="AH160" s="258"/>
      <c r="AI160" s="258"/>
    </row>
    <row r="161" ht="12.75" customHeight="1">
      <c r="A161" s="258"/>
      <c r="B161" s="258"/>
      <c r="C161" s="258"/>
      <c r="D161" s="258"/>
      <c r="E161" s="258"/>
      <c r="F161" s="258"/>
      <c r="G161" s="258"/>
      <c r="H161" s="259"/>
      <c r="I161" s="258"/>
      <c r="J161" s="258"/>
      <c r="K161" s="258"/>
      <c r="L161" s="258"/>
      <c r="M161" s="258"/>
      <c r="N161" s="258"/>
      <c r="O161" s="258"/>
      <c r="P161" s="258"/>
      <c r="Q161" s="258"/>
      <c r="R161" s="258"/>
      <c r="S161" s="258"/>
      <c r="T161" s="258"/>
      <c r="U161" s="258"/>
      <c r="V161" s="258"/>
      <c r="W161" s="258"/>
      <c r="X161" s="258"/>
      <c r="Y161" s="258"/>
      <c r="Z161" s="258"/>
      <c r="AA161" s="258"/>
      <c r="AB161" s="258"/>
      <c r="AC161" s="258"/>
      <c r="AD161" s="258"/>
      <c r="AE161" s="258"/>
      <c r="AF161" s="258"/>
      <c r="AG161" s="258"/>
      <c r="AH161" s="258"/>
      <c r="AI161" s="258"/>
    </row>
    <row r="162" ht="12.75" customHeight="1">
      <c r="A162" s="258"/>
      <c r="B162" s="258"/>
      <c r="C162" s="258"/>
      <c r="D162" s="258"/>
      <c r="E162" s="258"/>
      <c r="F162" s="258"/>
      <c r="G162" s="258"/>
      <c r="H162" s="259"/>
      <c r="I162" s="258"/>
      <c r="J162" s="258"/>
      <c r="K162" s="258"/>
      <c r="L162" s="258"/>
      <c r="M162" s="258"/>
      <c r="N162" s="258"/>
      <c r="O162" s="258"/>
      <c r="P162" s="258"/>
      <c r="Q162" s="258"/>
      <c r="R162" s="258"/>
      <c r="S162" s="258"/>
      <c r="T162" s="258"/>
      <c r="U162" s="258"/>
      <c r="V162" s="258"/>
      <c r="W162" s="258"/>
      <c r="X162" s="258"/>
      <c r="Y162" s="258"/>
      <c r="Z162" s="258"/>
      <c r="AA162" s="258"/>
      <c r="AB162" s="258"/>
      <c r="AC162" s="258"/>
      <c r="AD162" s="258"/>
      <c r="AE162" s="258"/>
      <c r="AF162" s="258"/>
      <c r="AG162" s="258"/>
      <c r="AH162" s="258"/>
      <c r="AI162" s="258"/>
    </row>
    <row r="163" ht="12.75" customHeight="1">
      <c r="A163" s="258"/>
      <c r="B163" s="258"/>
      <c r="C163" s="258"/>
      <c r="D163" s="258"/>
      <c r="E163" s="258"/>
      <c r="F163" s="258"/>
      <c r="G163" s="258"/>
      <c r="H163" s="259"/>
      <c r="I163" s="258"/>
      <c r="J163" s="258"/>
      <c r="K163" s="258"/>
      <c r="L163" s="258"/>
      <c r="M163" s="258"/>
      <c r="N163" s="258"/>
      <c r="O163" s="258"/>
      <c r="P163" s="258"/>
      <c r="Q163" s="258"/>
      <c r="R163" s="258"/>
      <c r="S163" s="258"/>
      <c r="T163" s="258"/>
      <c r="U163" s="258"/>
      <c r="V163" s="258"/>
      <c r="W163" s="258"/>
      <c r="X163" s="258"/>
      <c r="Y163" s="258"/>
      <c r="Z163" s="258"/>
      <c r="AA163" s="258"/>
      <c r="AB163" s="258"/>
      <c r="AC163" s="258"/>
      <c r="AD163" s="258"/>
      <c r="AE163" s="258"/>
      <c r="AF163" s="258"/>
      <c r="AG163" s="258"/>
      <c r="AH163" s="258"/>
      <c r="AI163" s="258"/>
    </row>
    <row r="164" ht="12.75" customHeight="1">
      <c r="A164" s="258"/>
      <c r="B164" s="258"/>
      <c r="C164" s="258"/>
      <c r="D164" s="258"/>
      <c r="E164" s="258"/>
      <c r="F164" s="258"/>
      <c r="G164" s="258"/>
      <c r="H164" s="259"/>
      <c r="I164" s="258"/>
      <c r="J164" s="258"/>
      <c r="K164" s="258"/>
      <c r="L164" s="258"/>
      <c r="M164" s="258"/>
      <c r="N164" s="258"/>
      <c r="O164" s="258"/>
      <c r="P164" s="258"/>
      <c r="Q164" s="258"/>
      <c r="R164" s="258"/>
      <c r="S164" s="258"/>
      <c r="T164" s="258"/>
      <c r="U164" s="258"/>
      <c r="V164" s="258"/>
      <c r="W164" s="258"/>
      <c r="X164" s="258"/>
      <c r="Y164" s="258"/>
      <c r="Z164" s="258"/>
      <c r="AA164" s="258"/>
      <c r="AB164" s="258"/>
      <c r="AC164" s="258"/>
      <c r="AD164" s="258"/>
      <c r="AE164" s="258"/>
      <c r="AF164" s="258"/>
      <c r="AG164" s="258"/>
      <c r="AH164" s="258"/>
      <c r="AI164" s="258"/>
    </row>
    <row r="165" ht="12.75" customHeight="1">
      <c r="A165" s="258"/>
      <c r="B165" s="258"/>
      <c r="C165" s="258"/>
      <c r="D165" s="258"/>
      <c r="E165" s="258"/>
      <c r="F165" s="258"/>
      <c r="G165" s="258"/>
      <c r="H165" s="259"/>
      <c r="I165" s="258"/>
      <c r="J165" s="258"/>
      <c r="K165" s="258"/>
      <c r="L165" s="258"/>
      <c r="M165" s="258"/>
      <c r="N165" s="258"/>
      <c r="O165" s="258"/>
      <c r="P165" s="258"/>
      <c r="Q165" s="258"/>
      <c r="R165" s="258"/>
      <c r="S165" s="258"/>
      <c r="T165" s="258"/>
      <c r="U165" s="258"/>
      <c r="V165" s="258"/>
      <c r="W165" s="258"/>
      <c r="X165" s="258"/>
      <c r="Y165" s="258"/>
      <c r="Z165" s="258"/>
      <c r="AA165" s="258"/>
      <c r="AB165" s="258"/>
      <c r="AC165" s="258"/>
      <c r="AD165" s="258"/>
      <c r="AE165" s="258"/>
      <c r="AF165" s="258"/>
      <c r="AG165" s="258"/>
      <c r="AH165" s="258"/>
      <c r="AI165" s="258"/>
    </row>
    <row r="166" ht="12.75" customHeight="1">
      <c r="A166" s="258"/>
      <c r="B166" s="258"/>
      <c r="C166" s="258"/>
      <c r="D166" s="258"/>
      <c r="E166" s="258"/>
      <c r="F166" s="258"/>
      <c r="G166" s="258"/>
      <c r="H166" s="259"/>
      <c r="I166" s="258"/>
      <c r="J166" s="258"/>
      <c r="K166" s="258"/>
      <c r="L166" s="258"/>
      <c r="M166" s="258"/>
      <c r="N166" s="258"/>
      <c r="O166" s="258"/>
      <c r="P166" s="258"/>
      <c r="Q166" s="258"/>
      <c r="R166" s="258"/>
      <c r="S166" s="258"/>
      <c r="T166" s="258"/>
      <c r="U166" s="258"/>
      <c r="V166" s="258"/>
      <c r="W166" s="258"/>
      <c r="X166" s="258"/>
      <c r="Y166" s="258"/>
      <c r="Z166" s="258"/>
      <c r="AA166" s="258"/>
      <c r="AB166" s="258"/>
      <c r="AC166" s="258"/>
      <c r="AD166" s="258"/>
      <c r="AE166" s="258"/>
      <c r="AF166" s="258"/>
      <c r="AG166" s="258"/>
      <c r="AH166" s="258"/>
      <c r="AI166" s="258"/>
    </row>
    <row r="167" ht="12.75" customHeight="1">
      <c r="A167" s="258"/>
      <c r="B167" s="258"/>
      <c r="C167" s="258"/>
      <c r="D167" s="258"/>
      <c r="E167" s="258"/>
      <c r="F167" s="258"/>
      <c r="G167" s="258"/>
      <c r="H167" s="259"/>
      <c r="I167" s="258"/>
      <c r="J167" s="258"/>
      <c r="K167" s="258"/>
      <c r="L167" s="258"/>
      <c r="M167" s="258"/>
      <c r="N167" s="258"/>
      <c r="O167" s="258"/>
      <c r="P167" s="258"/>
      <c r="Q167" s="258"/>
      <c r="R167" s="258"/>
      <c r="S167" s="258"/>
      <c r="T167" s="258"/>
      <c r="U167" s="258"/>
      <c r="V167" s="258"/>
      <c r="W167" s="258"/>
      <c r="X167" s="258"/>
      <c r="Y167" s="258"/>
      <c r="Z167" s="258"/>
      <c r="AA167" s="258"/>
      <c r="AB167" s="258"/>
      <c r="AC167" s="258"/>
      <c r="AD167" s="258"/>
      <c r="AE167" s="258"/>
      <c r="AF167" s="258"/>
      <c r="AG167" s="258"/>
      <c r="AH167" s="258"/>
      <c r="AI167" s="258"/>
    </row>
    <row r="168" ht="12.75" customHeight="1">
      <c r="A168" s="258"/>
      <c r="B168" s="258"/>
      <c r="C168" s="258"/>
      <c r="D168" s="258"/>
      <c r="E168" s="258"/>
      <c r="F168" s="258"/>
      <c r="G168" s="258"/>
      <c r="H168" s="259"/>
      <c r="I168" s="258"/>
      <c r="J168" s="258"/>
      <c r="K168" s="258"/>
      <c r="L168" s="258"/>
      <c r="M168" s="258"/>
      <c r="N168" s="258"/>
      <c r="O168" s="258"/>
      <c r="P168" s="258"/>
      <c r="Q168" s="258"/>
      <c r="R168" s="258"/>
      <c r="S168" s="258"/>
      <c r="T168" s="258"/>
      <c r="U168" s="258"/>
      <c r="V168" s="258"/>
      <c r="W168" s="258"/>
      <c r="X168" s="258"/>
      <c r="Y168" s="258"/>
      <c r="Z168" s="258"/>
      <c r="AA168" s="258"/>
      <c r="AB168" s="258"/>
      <c r="AC168" s="258"/>
      <c r="AD168" s="258"/>
      <c r="AE168" s="258"/>
      <c r="AF168" s="258"/>
      <c r="AG168" s="258"/>
      <c r="AH168" s="258"/>
      <c r="AI168" s="258"/>
    </row>
    <row r="169" ht="12.75" customHeight="1">
      <c r="A169" s="258"/>
      <c r="B169" s="258"/>
      <c r="C169" s="258"/>
      <c r="D169" s="258"/>
      <c r="E169" s="258"/>
      <c r="F169" s="258"/>
      <c r="G169" s="258"/>
      <c r="H169" s="259"/>
      <c r="I169" s="258"/>
      <c r="J169" s="258"/>
      <c r="K169" s="258"/>
      <c r="L169" s="258"/>
      <c r="M169" s="258"/>
      <c r="N169" s="258"/>
      <c r="O169" s="258"/>
      <c r="P169" s="258"/>
      <c r="Q169" s="258"/>
      <c r="R169" s="258"/>
      <c r="S169" s="258"/>
      <c r="T169" s="258"/>
      <c r="U169" s="258"/>
      <c r="V169" s="258"/>
      <c r="W169" s="258"/>
      <c r="X169" s="258"/>
      <c r="Y169" s="258"/>
      <c r="Z169" s="258"/>
      <c r="AA169" s="258"/>
      <c r="AB169" s="258"/>
      <c r="AC169" s="258"/>
      <c r="AD169" s="258"/>
      <c r="AE169" s="258"/>
      <c r="AF169" s="258"/>
      <c r="AG169" s="258"/>
      <c r="AH169" s="258"/>
      <c r="AI169" s="258"/>
    </row>
    <row r="170" ht="12.75" customHeight="1">
      <c r="A170" s="258"/>
      <c r="B170" s="258"/>
      <c r="C170" s="258"/>
      <c r="D170" s="258"/>
      <c r="E170" s="258"/>
      <c r="F170" s="258"/>
      <c r="G170" s="258"/>
      <c r="H170" s="259"/>
      <c r="I170" s="258"/>
      <c r="J170" s="258"/>
      <c r="K170" s="258"/>
      <c r="L170" s="258"/>
      <c r="M170" s="258"/>
      <c r="N170" s="258"/>
      <c r="O170" s="258"/>
      <c r="P170" s="258"/>
      <c r="Q170" s="258"/>
      <c r="R170" s="258"/>
      <c r="S170" s="258"/>
      <c r="T170" s="258"/>
      <c r="U170" s="258"/>
      <c r="V170" s="258"/>
      <c r="W170" s="258"/>
      <c r="X170" s="258"/>
      <c r="Y170" s="258"/>
      <c r="Z170" s="258"/>
      <c r="AA170" s="258"/>
      <c r="AB170" s="258"/>
      <c r="AC170" s="258"/>
      <c r="AD170" s="258"/>
      <c r="AE170" s="258"/>
      <c r="AF170" s="258"/>
      <c r="AG170" s="258"/>
      <c r="AH170" s="258"/>
      <c r="AI170" s="258"/>
    </row>
    <row r="171" ht="12.75" customHeight="1">
      <c r="A171" s="258"/>
      <c r="B171" s="258"/>
      <c r="C171" s="258"/>
      <c r="D171" s="258"/>
      <c r="E171" s="258"/>
      <c r="F171" s="258"/>
      <c r="G171" s="258"/>
      <c r="H171" s="259"/>
      <c r="I171" s="258"/>
      <c r="J171" s="258"/>
      <c r="K171" s="258"/>
      <c r="L171" s="258"/>
      <c r="M171" s="258"/>
      <c r="N171" s="258"/>
      <c r="O171" s="258"/>
      <c r="P171" s="258"/>
      <c r="Q171" s="258"/>
      <c r="R171" s="258"/>
      <c r="S171" s="258"/>
      <c r="T171" s="258"/>
      <c r="U171" s="258"/>
      <c r="V171" s="258"/>
      <c r="W171" s="258"/>
      <c r="X171" s="258"/>
      <c r="Y171" s="258"/>
      <c r="Z171" s="258"/>
      <c r="AA171" s="258"/>
      <c r="AB171" s="258"/>
      <c r="AC171" s="258"/>
      <c r="AD171" s="258"/>
      <c r="AE171" s="258"/>
      <c r="AF171" s="258"/>
      <c r="AG171" s="258"/>
      <c r="AH171" s="258"/>
      <c r="AI171" s="258"/>
    </row>
    <row r="172" ht="12.75" customHeight="1">
      <c r="A172" s="258"/>
      <c r="B172" s="258"/>
      <c r="C172" s="258"/>
      <c r="D172" s="258"/>
      <c r="E172" s="258"/>
      <c r="F172" s="258"/>
      <c r="G172" s="258"/>
      <c r="H172" s="259"/>
      <c r="I172" s="258"/>
      <c r="J172" s="258"/>
      <c r="K172" s="258"/>
      <c r="L172" s="258"/>
      <c r="M172" s="258"/>
      <c r="N172" s="258"/>
      <c r="O172" s="258"/>
      <c r="P172" s="258"/>
      <c r="Q172" s="258"/>
      <c r="R172" s="258"/>
      <c r="S172" s="258"/>
      <c r="T172" s="258"/>
      <c r="U172" s="258"/>
      <c r="V172" s="258"/>
      <c r="W172" s="258"/>
      <c r="X172" s="258"/>
      <c r="Y172" s="258"/>
      <c r="Z172" s="258"/>
      <c r="AA172" s="258"/>
      <c r="AB172" s="258"/>
      <c r="AC172" s="258"/>
      <c r="AD172" s="258"/>
      <c r="AE172" s="258"/>
      <c r="AF172" s="258"/>
      <c r="AG172" s="258"/>
      <c r="AH172" s="258"/>
      <c r="AI172" s="258"/>
    </row>
    <row r="173" ht="12.75" customHeight="1">
      <c r="A173" s="258"/>
      <c r="B173" s="258"/>
      <c r="C173" s="258"/>
      <c r="D173" s="258"/>
      <c r="E173" s="258"/>
      <c r="F173" s="258"/>
      <c r="G173" s="258"/>
      <c r="H173" s="259"/>
      <c r="I173" s="258"/>
      <c r="J173" s="258"/>
      <c r="K173" s="258"/>
      <c r="L173" s="258"/>
      <c r="M173" s="258"/>
      <c r="N173" s="258"/>
      <c r="O173" s="258"/>
      <c r="P173" s="258"/>
      <c r="Q173" s="258"/>
      <c r="R173" s="258"/>
      <c r="S173" s="258"/>
      <c r="T173" s="258"/>
      <c r="U173" s="258"/>
      <c r="V173" s="258"/>
      <c r="W173" s="258"/>
      <c r="X173" s="258"/>
      <c r="Y173" s="258"/>
      <c r="Z173" s="258"/>
      <c r="AA173" s="258"/>
      <c r="AB173" s="258"/>
      <c r="AC173" s="258"/>
      <c r="AD173" s="258"/>
      <c r="AE173" s="258"/>
      <c r="AF173" s="258"/>
      <c r="AG173" s="258"/>
      <c r="AH173" s="258"/>
      <c r="AI173" s="258"/>
    </row>
    <row r="174" ht="12.75" customHeight="1">
      <c r="A174" s="258"/>
      <c r="B174" s="258"/>
      <c r="C174" s="258"/>
      <c r="D174" s="258"/>
      <c r="E174" s="258"/>
      <c r="F174" s="258"/>
      <c r="G174" s="258"/>
      <c r="H174" s="259"/>
      <c r="I174" s="258"/>
      <c r="J174" s="258"/>
      <c r="K174" s="258"/>
      <c r="L174" s="258"/>
      <c r="M174" s="258"/>
      <c r="N174" s="258"/>
      <c r="O174" s="258"/>
      <c r="P174" s="258"/>
      <c r="Q174" s="258"/>
      <c r="R174" s="258"/>
      <c r="S174" s="258"/>
      <c r="T174" s="258"/>
      <c r="U174" s="258"/>
      <c r="V174" s="258"/>
      <c r="W174" s="258"/>
      <c r="X174" s="258"/>
      <c r="Y174" s="258"/>
      <c r="Z174" s="258"/>
      <c r="AA174" s="258"/>
      <c r="AB174" s="258"/>
      <c r="AC174" s="258"/>
      <c r="AD174" s="258"/>
      <c r="AE174" s="258"/>
      <c r="AF174" s="258"/>
      <c r="AG174" s="258"/>
      <c r="AH174" s="258"/>
      <c r="AI174" s="258"/>
    </row>
    <row r="175" ht="12.75" customHeight="1">
      <c r="A175" s="258"/>
      <c r="B175" s="258"/>
      <c r="C175" s="258"/>
      <c r="D175" s="258"/>
      <c r="E175" s="258"/>
      <c r="F175" s="258"/>
      <c r="G175" s="258"/>
      <c r="H175" s="259"/>
      <c r="I175" s="258"/>
      <c r="J175" s="258"/>
      <c r="K175" s="258"/>
      <c r="L175" s="258"/>
      <c r="M175" s="258"/>
      <c r="N175" s="258"/>
      <c r="O175" s="258"/>
      <c r="P175" s="258"/>
      <c r="Q175" s="258"/>
      <c r="R175" s="258"/>
      <c r="S175" s="258"/>
      <c r="T175" s="258"/>
      <c r="U175" s="258"/>
      <c r="V175" s="258"/>
      <c r="W175" s="258"/>
      <c r="X175" s="258"/>
      <c r="Y175" s="258"/>
      <c r="Z175" s="258"/>
      <c r="AA175" s="258"/>
      <c r="AB175" s="258"/>
      <c r="AC175" s="258"/>
      <c r="AD175" s="258"/>
      <c r="AE175" s="258"/>
      <c r="AF175" s="258"/>
      <c r="AG175" s="258"/>
      <c r="AH175" s="258"/>
      <c r="AI175" s="258"/>
    </row>
    <row r="176" ht="12.75" customHeight="1">
      <c r="A176" s="258"/>
      <c r="B176" s="258"/>
      <c r="C176" s="258"/>
      <c r="D176" s="258"/>
      <c r="E176" s="258"/>
      <c r="F176" s="258"/>
      <c r="G176" s="258"/>
      <c r="H176" s="259"/>
      <c r="I176" s="258"/>
      <c r="J176" s="258"/>
      <c r="K176" s="258"/>
      <c r="L176" s="258"/>
      <c r="M176" s="258"/>
      <c r="N176" s="258"/>
      <c r="O176" s="258"/>
      <c r="P176" s="258"/>
      <c r="Q176" s="258"/>
      <c r="R176" s="258"/>
      <c r="S176" s="258"/>
      <c r="T176" s="258"/>
      <c r="U176" s="258"/>
      <c r="V176" s="258"/>
      <c r="W176" s="258"/>
      <c r="X176" s="258"/>
      <c r="Y176" s="258"/>
      <c r="Z176" s="258"/>
      <c r="AA176" s="258"/>
      <c r="AB176" s="258"/>
      <c r="AC176" s="258"/>
      <c r="AD176" s="258"/>
      <c r="AE176" s="258"/>
      <c r="AF176" s="258"/>
      <c r="AG176" s="258"/>
      <c r="AH176" s="258"/>
      <c r="AI176" s="258"/>
    </row>
    <row r="177" ht="12.75" customHeight="1">
      <c r="A177" s="258"/>
      <c r="B177" s="258"/>
      <c r="C177" s="258"/>
      <c r="D177" s="258"/>
      <c r="E177" s="258"/>
      <c r="F177" s="258"/>
      <c r="G177" s="258"/>
      <c r="H177" s="259"/>
      <c r="I177" s="258"/>
      <c r="J177" s="258"/>
      <c r="K177" s="258"/>
      <c r="L177" s="258"/>
      <c r="M177" s="258"/>
      <c r="N177" s="258"/>
      <c r="O177" s="258"/>
      <c r="P177" s="258"/>
      <c r="Q177" s="258"/>
      <c r="R177" s="258"/>
      <c r="S177" s="258"/>
      <c r="T177" s="258"/>
      <c r="U177" s="258"/>
      <c r="V177" s="258"/>
      <c r="W177" s="258"/>
      <c r="X177" s="258"/>
      <c r="Y177" s="258"/>
      <c r="Z177" s="258"/>
      <c r="AA177" s="258"/>
      <c r="AB177" s="258"/>
      <c r="AC177" s="258"/>
      <c r="AD177" s="258"/>
      <c r="AE177" s="258"/>
      <c r="AF177" s="258"/>
      <c r="AG177" s="258"/>
      <c r="AH177" s="258"/>
      <c r="AI177" s="258"/>
    </row>
    <row r="178" ht="12.75" customHeight="1">
      <c r="A178" s="258"/>
      <c r="B178" s="258"/>
      <c r="C178" s="258"/>
      <c r="D178" s="258"/>
      <c r="E178" s="258"/>
      <c r="F178" s="258"/>
      <c r="G178" s="258"/>
      <c r="H178" s="259"/>
      <c r="I178" s="258"/>
      <c r="J178" s="258"/>
      <c r="K178" s="258"/>
      <c r="L178" s="258"/>
      <c r="M178" s="258"/>
      <c r="N178" s="258"/>
      <c r="O178" s="258"/>
      <c r="P178" s="258"/>
      <c r="Q178" s="258"/>
      <c r="R178" s="258"/>
      <c r="S178" s="258"/>
      <c r="T178" s="258"/>
      <c r="U178" s="258"/>
      <c r="V178" s="258"/>
      <c r="W178" s="258"/>
      <c r="X178" s="258"/>
      <c r="Y178" s="258"/>
      <c r="Z178" s="258"/>
      <c r="AA178" s="258"/>
      <c r="AB178" s="258"/>
      <c r="AC178" s="258"/>
      <c r="AD178" s="258"/>
      <c r="AE178" s="258"/>
      <c r="AF178" s="258"/>
      <c r="AG178" s="258"/>
      <c r="AH178" s="258"/>
      <c r="AI178" s="258"/>
    </row>
    <row r="179" ht="12.75" customHeight="1">
      <c r="A179" s="258"/>
      <c r="B179" s="258"/>
      <c r="C179" s="258"/>
      <c r="D179" s="258"/>
      <c r="E179" s="258"/>
      <c r="F179" s="258"/>
      <c r="G179" s="258"/>
      <c r="H179" s="259"/>
      <c r="I179" s="258"/>
      <c r="J179" s="258"/>
      <c r="K179" s="258"/>
      <c r="L179" s="258"/>
      <c r="M179" s="258"/>
      <c r="N179" s="258"/>
      <c r="O179" s="258"/>
      <c r="P179" s="258"/>
      <c r="Q179" s="258"/>
      <c r="R179" s="258"/>
      <c r="S179" s="258"/>
      <c r="T179" s="258"/>
      <c r="U179" s="258"/>
      <c r="V179" s="258"/>
      <c r="W179" s="258"/>
      <c r="X179" s="258"/>
      <c r="Y179" s="258"/>
      <c r="Z179" s="258"/>
      <c r="AA179" s="258"/>
      <c r="AB179" s="258"/>
      <c r="AC179" s="258"/>
      <c r="AD179" s="258"/>
      <c r="AE179" s="258"/>
      <c r="AF179" s="258"/>
      <c r="AG179" s="258"/>
      <c r="AH179" s="258"/>
      <c r="AI179" s="258"/>
    </row>
    <row r="180" ht="12.75" customHeight="1">
      <c r="A180" s="258"/>
      <c r="B180" s="258"/>
      <c r="C180" s="258"/>
      <c r="D180" s="258"/>
      <c r="E180" s="258"/>
      <c r="F180" s="258"/>
      <c r="G180" s="258"/>
      <c r="H180" s="259"/>
      <c r="I180" s="258"/>
      <c r="J180" s="258"/>
      <c r="K180" s="258"/>
      <c r="L180" s="258"/>
      <c r="M180" s="258"/>
      <c r="N180" s="258"/>
      <c r="O180" s="258"/>
      <c r="P180" s="258"/>
      <c r="Q180" s="258"/>
      <c r="R180" s="258"/>
      <c r="S180" s="258"/>
      <c r="T180" s="258"/>
      <c r="U180" s="258"/>
      <c r="V180" s="258"/>
      <c r="W180" s="258"/>
      <c r="X180" s="258"/>
      <c r="Y180" s="258"/>
      <c r="Z180" s="258"/>
      <c r="AA180" s="258"/>
      <c r="AB180" s="258"/>
      <c r="AC180" s="258"/>
      <c r="AD180" s="258"/>
      <c r="AE180" s="258"/>
      <c r="AF180" s="258"/>
      <c r="AG180" s="258"/>
      <c r="AH180" s="258"/>
      <c r="AI180" s="258"/>
    </row>
    <row r="181" ht="12.75" customHeight="1">
      <c r="A181" s="258"/>
      <c r="B181" s="258"/>
      <c r="C181" s="258"/>
      <c r="D181" s="258"/>
      <c r="E181" s="258"/>
      <c r="F181" s="258"/>
      <c r="G181" s="258"/>
      <c r="H181" s="259"/>
      <c r="I181" s="258"/>
      <c r="J181" s="258"/>
      <c r="K181" s="258"/>
      <c r="L181" s="258"/>
      <c r="M181" s="258"/>
      <c r="N181" s="258"/>
      <c r="O181" s="258"/>
      <c r="P181" s="258"/>
      <c r="Q181" s="258"/>
      <c r="R181" s="258"/>
      <c r="S181" s="258"/>
      <c r="T181" s="258"/>
      <c r="U181" s="258"/>
      <c r="V181" s="258"/>
      <c r="W181" s="258"/>
      <c r="X181" s="258"/>
      <c r="Y181" s="258"/>
      <c r="Z181" s="258"/>
      <c r="AA181" s="258"/>
      <c r="AB181" s="258"/>
      <c r="AC181" s="258"/>
      <c r="AD181" s="258"/>
      <c r="AE181" s="258"/>
      <c r="AF181" s="258"/>
      <c r="AG181" s="258"/>
      <c r="AH181" s="258"/>
      <c r="AI181" s="258"/>
    </row>
    <row r="182" ht="12.75" customHeight="1">
      <c r="A182" s="258"/>
      <c r="B182" s="258"/>
      <c r="C182" s="258"/>
      <c r="D182" s="258"/>
      <c r="E182" s="258"/>
      <c r="F182" s="258"/>
      <c r="G182" s="258"/>
      <c r="H182" s="259"/>
      <c r="I182" s="258"/>
      <c r="J182" s="258"/>
      <c r="K182" s="258"/>
      <c r="L182" s="258"/>
      <c r="M182" s="258"/>
      <c r="N182" s="258"/>
      <c r="O182" s="258"/>
      <c r="P182" s="258"/>
      <c r="Q182" s="258"/>
      <c r="R182" s="258"/>
      <c r="S182" s="258"/>
      <c r="T182" s="258"/>
      <c r="U182" s="258"/>
      <c r="V182" s="258"/>
      <c r="W182" s="258"/>
      <c r="X182" s="258"/>
      <c r="Y182" s="258"/>
      <c r="Z182" s="258"/>
      <c r="AA182" s="258"/>
      <c r="AB182" s="258"/>
      <c r="AC182" s="258"/>
      <c r="AD182" s="258"/>
      <c r="AE182" s="258"/>
      <c r="AF182" s="258"/>
      <c r="AG182" s="258"/>
      <c r="AH182" s="258"/>
      <c r="AI182" s="258"/>
    </row>
    <row r="183" ht="12.75" customHeight="1">
      <c r="A183" s="258"/>
      <c r="B183" s="258"/>
      <c r="C183" s="258"/>
      <c r="D183" s="258"/>
      <c r="E183" s="258"/>
      <c r="F183" s="258"/>
      <c r="G183" s="258"/>
      <c r="H183" s="259"/>
      <c r="I183" s="258"/>
      <c r="J183" s="258"/>
      <c r="K183" s="258"/>
      <c r="L183" s="258"/>
      <c r="M183" s="258"/>
      <c r="N183" s="258"/>
      <c r="O183" s="258"/>
      <c r="P183" s="258"/>
      <c r="Q183" s="258"/>
      <c r="R183" s="258"/>
      <c r="S183" s="258"/>
      <c r="T183" s="258"/>
      <c r="U183" s="258"/>
      <c r="V183" s="258"/>
      <c r="W183" s="258"/>
      <c r="X183" s="258"/>
      <c r="Y183" s="258"/>
      <c r="Z183" s="258"/>
      <c r="AA183" s="258"/>
      <c r="AB183" s="258"/>
      <c r="AC183" s="258"/>
      <c r="AD183" s="258"/>
      <c r="AE183" s="258"/>
      <c r="AF183" s="258"/>
      <c r="AG183" s="258"/>
      <c r="AH183" s="258"/>
      <c r="AI183" s="258"/>
    </row>
    <row r="184" ht="12.75" customHeight="1">
      <c r="A184" s="258"/>
      <c r="B184" s="258"/>
      <c r="C184" s="258"/>
      <c r="D184" s="258"/>
      <c r="E184" s="258"/>
      <c r="F184" s="258"/>
      <c r="G184" s="258"/>
      <c r="H184" s="259"/>
      <c r="I184" s="258"/>
      <c r="J184" s="258"/>
      <c r="K184" s="258"/>
      <c r="L184" s="258"/>
      <c r="M184" s="258"/>
      <c r="N184" s="258"/>
      <c r="O184" s="258"/>
      <c r="P184" s="258"/>
      <c r="Q184" s="258"/>
      <c r="R184" s="258"/>
      <c r="S184" s="258"/>
      <c r="T184" s="258"/>
      <c r="U184" s="258"/>
      <c r="V184" s="258"/>
      <c r="W184" s="258"/>
      <c r="X184" s="258"/>
      <c r="Y184" s="258"/>
      <c r="Z184" s="258"/>
      <c r="AA184" s="258"/>
      <c r="AB184" s="258"/>
      <c r="AC184" s="258"/>
      <c r="AD184" s="258"/>
      <c r="AE184" s="258"/>
      <c r="AF184" s="258"/>
      <c r="AG184" s="258"/>
      <c r="AH184" s="258"/>
      <c r="AI184" s="258"/>
    </row>
    <row r="185" ht="12.75" customHeight="1">
      <c r="A185" s="258"/>
      <c r="B185" s="258"/>
      <c r="C185" s="258"/>
      <c r="D185" s="258"/>
      <c r="E185" s="258"/>
      <c r="F185" s="258"/>
      <c r="G185" s="258"/>
      <c r="H185" s="259"/>
      <c r="I185" s="258"/>
      <c r="J185" s="258"/>
      <c r="K185" s="258"/>
      <c r="L185" s="258"/>
      <c r="M185" s="258"/>
      <c r="N185" s="258"/>
      <c r="O185" s="258"/>
      <c r="P185" s="258"/>
      <c r="Q185" s="258"/>
      <c r="R185" s="258"/>
      <c r="S185" s="258"/>
      <c r="T185" s="258"/>
      <c r="U185" s="258"/>
      <c r="V185" s="258"/>
      <c r="W185" s="258"/>
      <c r="X185" s="258"/>
      <c r="Y185" s="258"/>
      <c r="Z185" s="258"/>
      <c r="AA185" s="258"/>
      <c r="AB185" s="258"/>
      <c r="AC185" s="258"/>
      <c r="AD185" s="258"/>
      <c r="AE185" s="258"/>
      <c r="AF185" s="258"/>
      <c r="AG185" s="258"/>
      <c r="AH185" s="258"/>
      <c r="AI185" s="258"/>
    </row>
    <row r="186" ht="12.75" customHeight="1">
      <c r="A186" s="258"/>
      <c r="B186" s="258"/>
      <c r="C186" s="258"/>
      <c r="D186" s="258"/>
      <c r="E186" s="258"/>
      <c r="F186" s="258"/>
      <c r="G186" s="258"/>
      <c r="H186" s="259"/>
      <c r="I186" s="258"/>
      <c r="J186" s="258"/>
      <c r="K186" s="258"/>
      <c r="L186" s="258"/>
      <c r="M186" s="258"/>
      <c r="N186" s="258"/>
      <c r="O186" s="258"/>
      <c r="P186" s="258"/>
      <c r="Q186" s="258"/>
      <c r="R186" s="258"/>
      <c r="S186" s="258"/>
      <c r="T186" s="258"/>
      <c r="U186" s="258"/>
      <c r="V186" s="258"/>
      <c r="W186" s="258"/>
      <c r="X186" s="258"/>
      <c r="Y186" s="258"/>
      <c r="Z186" s="258"/>
      <c r="AA186" s="258"/>
      <c r="AB186" s="258"/>
      <c r="AC186" s="258"/>
      <c r="AD186" s="258"/>
      <c r="AE186" s="258"/>
      <c r="AF186" s="258"/>
      <c r="AG186" s="258"/>
      <c r="AH186" s="258"/>
      <c r="AI186" s="258"/>
    </row>
    <row r="187" ht="12.75" customHeight="1">
      <c r="A187" s="258"/>
      <c r="B187" s="258"/>
      <c r="C187" s="258"/>
      <c r="D187" s="258"/>
      <c r="E187" s="258"/>
      <c r="F187" s="258"/>
      <c r="G187" s="258"/>
      <c r="H187" s="259"/>
      <c r="I187" s="258"/>
      <c r="J187" s="258"/>
      <c r="K187" s="258"/>
      <c r="L187" s="258"/>
      <c r="M187" s="258"/>
      <c r="N187" s="258"/>
      <c r="O187" s="258"/>
      <c r="P187" s="258"/>
      <c r="Q187" s="258"/>
      <c r="R187" s="258"/>
      <c r="S187" s="258"/>
      <c r="T187" s="258"/>
      <c r="U187" s="258"/>
      <c r="V187" s="258"/>
      <c r="W187" s="258"/>
      <c r="X187" s="258"/>
      <c r="Y187" s="258"/>
      <c r="Z187" s="258"/>
      <c r="AA187" s="258"/>
      <c r="AB187" s="258"/>
      <c r="AC187" s="258"/>
      <c r="AD187" s="258"/>
      <c r="AE187" s="258"/>
      <c r="AF187" s="258"/>
      <c r="AG187" s="258"/>
      <c r="AH187" s="258"/>
      <c r="AI187" s="258"/>
    </row>
    <row r="188" ht="12.75" customHeight="1">
      <c r="A188" s="258"/>
      <c r="B188" s="258"/>
      <c r="C188" s="258"/>
      <c r="D188" s="258"/>
      <c r="E188" s="258"/>
      <c r="F188" s="258"/>
      <c r="G188" s="258"/>
      <c r="H188" s="259"/>
      <c r="I188" s="258"/>
      <c r="J188" s="258"/>
      <c r="K188" s="258"/>
      <c r="L188" s="258"/>
      <c r="M188" s="258"/>
      <c r="N188" s="258"/>
      <c r="O188" s="258"/>
      <c r="P188" s="258"/>
      <c r="Q188" s="258"/>
      <c r="R188" s="258"/>
      <c r="S188" s="258"/>
      <c r="T188" s="258"/>
      <c r="U188" s="258"/>
      <c r="V188" s="258"/>
      <c r="W188" s="258"/>
      <c r="X188" s="258"/>
      <c r="Y188" s="258"/>
      <c r="Z188" s="258"/>
      <c r="AA188" s="258"/>
      <c r="AB188" s="258"/>
      <c r="AC188" s="258"/>
      <c r="AD188" s="258"/>
      <c r="AE188" s="258"/>
      <c r="AF188" s="258"/>
      <c r="AG188" s="258"/>
      <c r="AH188" s="258"/>
      <c r="AI188" s="258"/>
    </row>
    <row r="189" ht="12.75" customHeight="1">
      <c r="A189" s="258"/>
      <c r="B189" s="258"/>
      <c r="C189" s="258"/>
      <c r="D189" s="258"/>
      <c r="E189" s="258"/>
      <c r="F189" s="258"/>
      <c r="G189" s="258"/>
      <c r="H189" s="259"/>
      <c r="I189" s="258"/>
      <c r="J189" s="258"/>
      <c r="K189" s="258"/>
      <c r="L189" s="258"/>
      <c r="M189" s="258"/>
      <c r="N189" s="258"/>
      <c r="O189" s="258"/>
      <c r="P189" s="258"/>
      <c r="Q189" s="258"/>
      <c r="R189" s="258"/>
      <c r="S189" s="258"/>
      <c r="T189" s="258"/>
      <c r="U189" s="258"/>
      <c r="V189" s="258"/>
      <c r="W189" s="258"/>
      <c r="X189" s="258"/>
      <c r="Y189" s="258"/>
      <c r="Z189" s="258"/>
      <c r="AA189" s="258"/>
      <c r="AB189" s="258"/>
      <c r="AC189" s="258"/>
      <c r="AD189" s="258"/>
      <c r="AE189" s="258"/>
      <c r="AF189" s="258"/>
      <c r="AG189" s="258"/>
      <c r="AH189" s="258"/>
      <c r="AI189" s="258"/>
    </row>
    <row r="190" ht="12.75" customHeight="1">
      <c r="A190" s="258"/>
      <c r="B190" s="258"/>
      <c r="C190" s="258"/>
      <c r="D190" s="258"/>
      <c r="E190" s="258"/>
      <c r="F190" s="258"/>
      <c r="G190" s="258"/>
      <c r="H190" s="259"/>
      <c r="I190" s="258"/>
      <c r="J190" s="258"/>
      <c r="K190" s="258"/>
      <c r="L190" s="258"/>
      <c r="M190" s="258"/>
      <c r="N190" s="258"/>
      <c r="O190" s="258"/>
      <c r="P190" s="258"/>
      <c r="Q190" s="258"/>
      <c r="R190" s="258"/>
      <c r="S190" s="258"/>
      <c r="T190" s="258"/>
      <c r="U190" s="258"/>
      <c r="V190" s="258"/>
      <c r="W190" s="258"/>
      <c r="X190" s="258"/>
      <c r="Y190" s="258"/>
      <c r="Z190" s="258"/>
      <c r="AA190" s="258"/>
      <c r="AB190" s="258"/>
      <c r="AC190" s="258"/>
      <c r="AD190" s="258"/>
      <c r="AE190" s="258"/>
      <c r="AF190" s="258"/>
      <c r="AG190" s="258"/>
      <c r="AH190" s="258"/>
      <c r="AI190" s="258"/>
    </row>
    <row r="191" ht="12.75" customHeight="1">
      <c r="A191" s="258"/>
      <c r="B191" s="258"/>
      <c r="C191" s="258"/>
      <c r="D191" s="258"/>
      <c r="E191" s="258"/>
      <c r="F191" s="258"/>
      <c r="G191" s="258"/>
      <c r="H191" s="259"/>
      <c r="I191" s="258"/>
      <c r="J191" s="258"/>
      <c r="K191" s="258"/>
      <c r="L191" s="258"/>
      <c r="M191" s="258"/>
      <c r="N191" s="258"/>
      <c r="O191" s="258"/>
      <c r="P191" s="258"/>
      <c r="Q191" s="258"/>
      <c r="R191" s="258"/>
      <c r="S191" s="258"/>
      <c r="T191" s="258"/>
      <c r="U191" s="258"/>
      <c r="V191" s="258"/>
      <c r="W191" s="258"/>
      <c r="X191" s="258"/>
      <c r="Y191" s="258"/>
      <c r="Z191" s="258"/>
      <c r="AA191" s="258"/>
      <c r="AB191" s="258"/>
      <c r="AC191" s="258"/>
      <c r="AD191" s="258"/>
      <c r="AE191" s="258"/>
      <c r="AF191" s="258"/>
      <c r="AG191" s="258"/>
      <c r="AH191" s="258"/>
      <c r="AI191" s="258"/>
    </row>
    <row r="192" ht="12.75" customHeight="1">
      <c r="A192" s="258"/>
      <c r="B192" s="258"/>
      <c r="C192" s="258"/>
      <c r="D192" s="258"/>
      <c r="E192" s="258"/>
      <c r="F192" s="258"/>
      <c r="G192" s="258"/>
      <c r="H192" s="259"/>
      <c r="I192" s="258"/>
      <c r="J192" s="258"/>
      <c r="K192" s="258"/>
      <c r="L192" s="258"/>
      <c r="M192" s="258"/>
      <c r="N192" s="258"/>
      <c r="O192" s="258"/>
      <c r="P192" s="258"/>
      <c r="Q192" s="258"/>
      <c r="R192" s="258"/>
      <c r="S192" s="258"/>
      <c r="T192" s="258"/>
      <c r="U192" s="258"/>
      <c r="V192" s="258"/>
      <c r="W192" s="258"/>
      <c r="X192" s="258"/>
      <c r="Y192" s="258"/>
      <c r="Z192" s="258"/>
      <c r="AA192" s="258"/>
      <c r="AB192" s="258"/>
      <c r="AC192" s="258"/>
      <c r="AD192" s="258"/>
      <c r="AE192" s="258"/>
      <c r="AF192" s="258"/>
      <c r="AG192" s="258"/>
      <c r="AH192" s="258"/>
      <c r="AI192" s="258"/>
    </row>
    <row r="193" ht="12.75" customHeight="1">
      <c r="A193" s="258"/>
      <c r="B193" s="258"/>
      <c r="C193" s="258"/>
      <c r="D193" s="258"/>
      <c r="E193" s="258"/>
      <c r="F193" s="258"/>
      <c r="G193" s="258"/>
      <c r="H193" s="259"/>
      <c r="I193" s="258"/>
      <c r="J193" s="258"/>
      <c r="K193" s="258"/>
      <c r="L193" s="258"/>
      <c r="M193" s="258"/>
      <c r="N193" s="258"/>
      <c r="O193" s="258"/>
      <c r="P193" s="258"/>
      <c r="Q193" s="258"/>
      <c r="R193" s="258"/>
      <c r="S193" s="258"/>
      <c r="T193" s="258"/>
      <c r="U193" s="258"/>
      <c r="V193" s="258"/>
      <c r="W193" s="258"/>
      <c r="X193" s="258"/>
      <c r="Y193" s="258"/>
      <c r="Z193" s="258"/>
      <c r="AA193" s="258"/>
      <c r="AB193" s="258"/>
      <c r="AC193" s="258"/>
      <c r="AD193" s="258"/>
      <c r="AE193" s="258"/>
      <c r="AF193" s="258"/>
      <c r="AG193" s="258"/>
      <c r="AH193" s="258"/>
      <c r="AI193" s="258"/>
    </row>
    <row r="194" ht="12.75" customHeight="1">
      <c r="A194" s="258"/>
      <c r="B194" s="258"/>
      <c r="C194" s="258"/>
      <c r="D194" s="258"/>
      <c r="E194" s="258"/>
      <c r="F194" s="258"/>
      <c r="G194" s="258"/>
      <c r="H194" s="259"/>
      <c r="I194" s="258"/>
      <c r="J194" s="258"/>
      <c r="K194" s="258"/>
      <c r="L194" s="258"/>
      <c r="M194" s="258"/>
      <c r="N194" s="258"/>
      <c r="O194" s="258"/>
      <c r="P194" s="258"/>
      <c r="Q194" s="258"/>
      <c r="R194" s="258"/>
      <c r="S194" s="258"/>
      <c r="T194" s="258"/>
      <c r="U194" s="258"/>
      <c r="V194" s="258"/>
      <c r="W194" s="258"/>
      <c r="X194" s="258"/>
      <c r="Y194" s="258"/>
      <c r="Z194" s="258"/>
      <c r="AA194" s="258"/>
      <c r="AB194" s="258"/>
      <c r="AC194" s="258"/>
      <c r="AD194" s="258"/>
      <c r="AE194" s="258"/>
      <c r="AF194" s="258"/>
      <c r="AG194" s="258"/>
      <c r="AH194" s="258"/>
      <c r="AI194" s="258"/>
    </row>
    <row r="195" ht="12.75" customHeight="1">
      <c r="A195" s="258"/>
      <c r="B195" s="258"/>
      <c r="C195" s="258"/>
      <c r="D195" s="258"/>
      <c r="E195" s="258"/>
      <c r="F195" s="258"/>
      <c r="G195" s="258"/>
      <c r="H195" s="259"/>
      <c r="I195" s="258"/>
      <c r="J195" s="258"/>
      <c r="K195" s="258"/>
      <c r="L195" s="258"/>
      <c r="M195" s="258"/>
      <c r="N195" s="258"/>
      <c r="O195" s="258"/>
      <c r="P195" s="258"/>
      <c r="Q195" s="258"/>
      <c r="R195" s="258"/>
      <c r="S195" s="258"/>
      <c r="T195" s="258"/>
      <c r="U195" s="258"/>
      <c r="V195" s="258"/>
      <c r="W195" s="258"/>
      <c r="X195" s="258"/>
      <c r="Y195" s="258"/>
      <c r="Z195" s="258"/>
      <c r="AA195" s="258"/>
      <c r="AB195" s="258"/>
      <c r="AC195" s="258"/>
      <c r="AD195" s="258"/>
      <c r="AE195" s="258"/>
      <c r="AF195" s="258"/>
      <c r="AG195" s="258"/>
      <c r="AH195" s="258"/>
      <c r="AI195" s="258"/>
    </row>
    <row r="196" ht="12.75" customHeight="1">
      <c r="A196" s="258"/>
      <c r="B196" s="258"/>
      <c r="C196" s="258"/>
      <c r="D196" s="258"/>
      <c r="E196" s="258"/>
      <c r="F196" s="258"/>
      <c r="G196" s="258"/>
      <c r="H196" s="259"/>
      <c r="I196" s="258"/>
      <c r="J196" s="258"/>
      <c r="K196" s="258"/>
      <c r="L196" s="258"/>
      <c r="M196" s="258"/>
      <c r="N196" s="258"/>
      <c r="O196" s="258"/>
      <c r="P196" s="258"/>
      <c r="Q196" s="258"/>
      <c r="R196" s="258"/>
      <c r="S196" s="258"/>
      <c r="T196" s="258"/>
      <c r="U196" s="258"/>
      <c r="V196" s="258"/>
      <c r="W196" s="258"/>
      <c r="X196" s="258"/>
      <c r="Y196" s="258"/>
      <c r="Z196" s="258"/>
      <c r="AA196" s="258"/>
      <c r="AB196" s="258"/>
      <c r="AC196" s="258"/>
      <c r="AD196" s="258"/>
      <c r="AE196" s="258"/>
      <c r="AF196" s="258"/>
      <c r="AG196" s="258"/>
      <c r="AH196" s="258"/>
      <c r="AI196" s="258"/>
    </row>
    <row r="197" ht="12.75" customHeight="1">
      <c r="A197" s="258"/>
      <c r="B197" s="258"/>
      <c r="C197" s="258"/>
      <c r="D197" s="258"/>
      <c r="E197" s="258"/>
      <c r="F197" s="258"/>
      <c r="G197" s="258"/>
      <c r="H197" s="259"/>
      <c r="I197" s="258"/>
      <c r="J197" s="258"/>
      <c r="K197" s="258"/>
      <c r="L197" s="258"/>
      <c r="M197" s="258"/>
      <c r="N197" s="258"/>
      <c r="O197" s="258"/>
      <c r="P197" s="258"/>
      <c r="Q197" s="258"/>
      <c r="R197" s="258"/>
      <c r="S197" s="258"/>
      <c r="T197" s="258"/>
      <c r="U197" s="258"/>
      <c r="V197" s="258"/>
      <c r="W197" s="258"/>
      <c r="X197" s="258"/>
      <c r="Y197" s="258"/>
      <c r="Z197" s="258"/>
      <c r="AA197" s="258"/>
      <c r="AB197" s="258"/>
      <c r="AC197" s="258"/>
      <c r="AD197" s="258"/>
      <c r="AE197" s="258"/>
      <c r="AF197" s="258"/>
      <c r="AG197" s="258"/>
      <c r="AH197" s="258"/>
      <c r="AI197" s="258"/>
    </row>
    <row r="198" ht="12.75" customHeight="1">
      <c r="A198" s="258"/>
      <c r="B198" s="258"/>
      <c r="C198" s="258"/>
      <c r="D198" s="258"/>
      <c r="E198" s="258"/>
      <c r="F198" s="258"/>
      <c r="G198" s="258"/>
      <c r="H198" s="259"/>
      <c r="I198" s="258"/>
      <c r="J198" s="258"/>
      <c r="K198" s="258"/>
      <c r="L198" s="258"/>
      <c r="M198" s="258"/>
      <c r="N198" s="258"/>
      <c r="O198" s="258"/>
      <c r="P198" s="258"/>
      <c r="Q198" s="258"/>
      <c r="R198" s="258"/>
      <c r="S198" s="258"/>
      <c r="T198" s="258"/>
      <c r="U198" s="258"/>
      <c r="V198" s="258"/>
      <c r="W198" s="258"/>
      <c r="X198" s="258"/>
      <c r="Y198" s="258"/>
      <c r="Z198" s="258"/>
      <c r="AA198" s="258"/>
      <c r="AB198" s="258"/>
      <c r="AC198" s="258"/>
      <c r="AD198" s="258"/>
      <c r="AE198" s="258"/>
      <c r="AF198" s="258"/>
      <c r="AG198" s="258"/>
      <c r="AH198" s="258"/>
      <c r="AI198" s="258"/>
    </row>
    <row r="199" ht="12.75" customHeight="1">
      <c r="A199" s="258"/>
      <c r="B199" s="258"/>
      <c r="C199" s="258"/>
      <c r="D199" s="258"/>
      <c r="E199" s="258"/>
      <c r="F199" s="258"/>
      <c r="G199" s="258"/>
      <c r="H199" s="259"/>
      <c r="I199" s="258"/>
      <c r="J199" s="258"/>
      <c r="K199" s="258"/>
      <c r="L199" s="258"/>
      <c r="M199" s="258"/>
      <c r="N199" s="258"/>
      <c r="O199" s="258"/>
      <c r="P199" s="258"/>
      <c r="Q199" s="258"/>
      <c r="R199" s="258"/>
      <c r="S199" s="258"/>
      <c r="T199" s="258"/>
      <c r="U199" s="258"/>
      <c r="V199" s="258"/>
      <c r="W199" s="258"/>
      <c r="X199" s="258"/>
      <c r="Y199" s="258"/>
      <c r="Z199" s="258"/>
      <c r="AA199" s="258"/>
      <c r="AB199" s="258"/>
      <c r="AC199" s="258"/>
      <c r="AD199" s="258"/>
      <c r="AE199" s="258"/>
      <c r="AF199" s="258"/>
      <c r="AG199" s="258"/>
      <c r="AH199" s="258"/>
      <c r="AI199" s="258"/>
    </row>
    <row r="200" ht="12.75" customHeight="1">
      <c r="A200" s="258"/>
      <c r="B200" s="258"/>
      <c r="C200" s="258"/>
      <c r="D200" s="258"/>
      <c r="E200" s="258"/>
      <c r="F200" s="258"/>
      <c r="G200" s="258"/>
      <c r="H200" s="259"/>
      <c r="I200" s="258"/>
      <c r="J200" s="258"/>
      <c r="K200" s="258"/>
      <c r="L200" s="258"/>
      <c r="M200" s="258"/>
      <c r="N200" s="258"/>
      <c r="O200" s="258"/>
      <c r="P200" s="258"/>
      <c r="Q200" s="258"/>
      <c r="R200" s="258"/>
      <c r="S200" s="258"/>
      <c r="T200" s="258"/>
      <c r="U200" s="258"/>
      <c r="V200" s="258"/>
      <c r="W200" s="258"/>
      <c r="X200" s="258"/>
      <c r="Y200" s="258"/>
      <c r="Z200" s="258"/>
      <c r="AA200" s="258"/>
      <c r="AB200" s="258"/>
      <c r="AC200" s="258"/>
      <c r="AD200" s="258"/>
      <c r="AE200" s="258"/>
      <c r="AF200" s="258"/>
      <c r="AG200" s="258"/>
      <c r="AH200" s="258"/>
      <c r="AI200" s="258"/>
    </row>
    <row r="201" ht="12.75" customHeight="1">
      <c r="A201" s="258"/>
      <c r="B201" s="258"/>
      <c r="C201" s="258"/>
      <c r="D201" s="258"/>
      <c r="E201" s="258"/>
      <c r="F201" s="258"/>
      <c r="G201" s="258"/>
      <c r="H201" s="259"/>
      <c r="I201" s="258"/>
      <c r="J201" s="258"/>
      <c r="K201" s="258"/>
      <c r="L201" s="258"/>
      <c r="M201" s="258"/>
      <c r="N201" s="258"/>
      <c r="O201" s="258"/>
      <c r="P201" s="258"/>
      <c r="Q201" s="258"/>
      <c r="R201" s="258"/>
      <c r="S201" s="258"/>
      <c r="T201" s="258"/>
      <c r="U201" s="258"/>
      <c r="V201" s="258"/>
      <c r="W201" s="258"/>
      <c r="X201" s="258"/>
      <c r="Y201" s="258"/>
      <c r="Z201" s="258"/>
      <c r="AA201" s="258"/>
      <c r="AB201" s="258"/>
      <c r="AC201" s="258"/>
      <c r="AD201" s="258"/>
      <c r="AE201" s="258"/>
      <c r="AF201" s="258"/>
      <c r="AG201" s="258"/>
      <c r="AH201" s="258"/>
      <c r="AI201" s="258"/>
    </row>
    <row r="202" ht="12.75" customHeight="1">
      <c r="A202" s="258"/>
      <c r="B202" s="258"/>
      <c r="C202" s="258"/>
      <c r="D202" s="258"/>
      <c r="E202" s="258"/>
      <c r="F202" s="258"/>
      <c r="G202" s="258"/>
      <c r="H202" s="259"/>
      <c r="I202" s="258"/>
      <c r="J202" s="258"/>
      <c r="K202" s="258"/>
      <c r="L202" s="258"/>
      <c r="M202" s="258"/>
      <c r="N202" s="258"/>
      <c r="O202" s="258"/>
      <c r="P202" s="258"/>
      <c r="Q202" s="258"/>
      <c r="R202" s="258"/>
      <c r="S202" s="258"/>
      <c r="T202" s="258"/>
      <c r="U202" s="258"/>
      <c r="V202" s="258"/>
      <c r="W202" s="258"/>
      <c r="X202" s="258"/>
      <c r="Y202" s="258"/>
      <c r="Z202" s="258"/>
      <c r="AA202" s="258"/>
      <c r="AB202" s="258"/>
      <c r="AC202" s="258"/>
      <c r="AD202" s="258"/>
      <c r="AE202" s="258"/>
      <c r="AF202" s="258"/>
      <c r="AG202" s="258"/>
      <c r="AH202" s="258"/>
      <c r="AI202" s="258"/>
    </row>
    <row r="203" ht="12.75" customHeight="1">
      <c r="A203" s="258"/>
      <c r="B203" s="258"/>
      <c r="C203" s="258"/>
      <c r="D203" s="258"/>
      <c r="E203" s="258"/>
      <c r="F203" s="258"/>
      <c r="G203" s="258"/>
      <c r="H203" s="259"/>
      <c r="I203" s="258"/>
      <c r="J203" s="258"/>
      <c r="K203" s="258"/>
      <c r="L203" s="258"/>
      <c r="M203" s="258"/>
      <c r="N203" s="258"/>
      <c r="O203" s="258"/>
      <c r="P203" s="258"/>
      <c r="Q203" s="258"/>
      <c r="R203" s="258"/>
      <c r="S203" s="258"/>
      <c r="T203" s="258"/>
      <c r="U203" s="258"/>
      <c r="V203" s="258"/>
      <c r="W203" s="258"/>
      <c r="X203" s="258"/>
      <c r="Y203" s="258"/>
      <c r="Z203" s="258"/>
      <c r="AA203" s="258"/>
      <c r="AB203" s="258"/>
      <c r="AC203" s="258"/>
      <c r="AD203" s="258"/>
      <c r="AE203" s="258"/>
      <c r="AF203" s="258"/>
      <c r="AG203" s="258"/>
      <c r="AH203" s="258"/>
      <c r="AI203" s="258"/>
    </row>
    <row r="204" ht="12.75" customHeight="1">
      <c r="A204" s="258"/>
      <c r="B204" s="258"/>
      <c r="C204" s="258"/>
      <c r="D204" s="258"/>
      <c r="E204" s="258"/>
      <c r="F204" s="258"/>
      <c r="G204" s="258"/>
      <c r="H204" s="259"/>
      <c r="I204" s="258"/>
      <c r="J204" s="258"/>
      <c r="K204" s="258"/>
      <c r="L204" s="258"/>
      <c r="M204" s="258"/>
      <c r="N204" s="258"/>
      <c r="O204" s="258"/>
      <c r="P204" s="258"/>
      <c r="Q204" s="258"/>
      <c r="R204" s="258"/>
      <c r="S204" s="258"/>
      <c r="T204" s="258"/>
      <c r="U204" s="258"/>
      <c r="V204" s="258"/>
      <c r="W204" s="258"/>
      <c r="X204" s="258"/>
      <c r="Y204" s="258"/>
      <c r="Z204" s="258"/>
      <c r="AA204" s="258"/>
      <c r="AB204" s="258"/>
      <c r="AC204" s="258"/>
      <c r="AD204" s="258"/>
      <c r="AE204" s="258"/>
      <c r="AF204" s="258"/>
      <c r="AG204" s="258"/>
      <c r="AH204" s="258"/>
      <c r="AI204" s="258"/>
    </row>
    <row r="205" ht="12.75" customHeight="1">
      <c r="A205" s="258"/>
      <c r="B205" s="258"/>
      <c r="C205" s="258"/>
      <c r="D205" s="258"/>
      <c r="E205" s="258"/>
      <c r="F205" s="258"/>
      <c r="G205" s="258"/>
      <c r="H205" s="259"/>
      <c r="I205" s="258"/>
      <c r="J205" s="258"/>
      <c r="K205" s="258"/>
      <c r="L205" s="258"/>
      <c r="M205" s="258"/>
      <c r="N205" s="258"/>
      <c r="O205" s="258"/>
      <c r="P205" s="258"/>
      <c r="Q205" s="258"/>
      <c r="R205" s="258"/>
      <c r="S205" s="258"/>
      <c r="T205" s="258"/>
      <c r="U205" s="258"/>
      <c r="V205" s="258"/>
      <c r="W205" s="258"/>
      <c r="X205" s="258"/>
      <c r="Y205" s="258"/>
      <c r="Z205" s="258"/>
      <c r="AA205" s="258"/>
      <c r="AB205" s="258"/>
      <c r="AC205" s="258"/>
      <c r="AD205" s="258"/>
      <c r="AE205" s="258"/>
      <c r="AF205" s="258"/>
      <c r="AG205" s="258"/>
      <c r="AH205" s="258"/>
      <c r="AI205" s="258"/>
    </row>
    <row r="206" ht="12.75" customHeight="1">
      <c r="A206" s="258"/>
      <c r="B206" s="258"/>
      <c r="C206" s="258"/>
      <c r="D206" s="258"/>
      <c r="E206" s="258"/>
      <c r="F206" s="258"/>
      <c r="G206" s="258"/>
      <c r="H206" s="259"/>
      <c r="I206" s="258"/>
      <c r="J206" s="258"/>
      <c r="K206" s="258"/>
      <c r="L206" s="258"/>
      <c r="M206" s="258"/>
      <c r="N206" s="258"/>
      <c r="O206" s="258"/>
      <c r="P206" s="258"/>
      <c r="Q206" s="258"/>
      <c r="R206" s="258"/>
      <c r="S206" s="258"/>
      <c r="T206" s="258"/>
      <c r="U206" s="258"/>
      <c r="V206" s="258"/>
      <c r="W206" s="258"/>
      <c r="X206" s="258"/>
      <c r="Y206" s="258"/>
      <c r="Z206" s="258"/>
      <c r="AA206" s="258"/>
      <c r="AB206" s="258"/>
      <c r="AC206" s="258"/>
      <c r="AD206" s="258"/>
      <c r="AE206" s="258"/>
      <c r="AF206" s="258"/>
      <c r="AG206" s="258"/>
      <c r="AH206" s="258"/>
      <c r="AI206" s="258"/>
    </row>
    <row r="207" ht="12.75" customHeight="1">
      <c r="A207" s="258"/>
      <c r="B207" s="258"/>
      <c r="C207" s="258"/>
      <c r="D207" s="258"/>
      <c r="E207" s="258"/>
      <c r="F207" s="258"/>
      <c r="G207" s="258"/>
      <c r="H207" s="259"/>
      <c r="I207" s="258"/>
      <c r="J207" s="258"/>
      <c r="K207" s="258"/>
      <c r="L207" s="258"/>
      <c r="M207" s="258"/>
      <c r="N207" s="258"/>
      <c r="O207" s="258"/>
      <c r="P207" s="258"/>
      <c r="Q207" s="258"/>
      <c r="R207" s="258"/>
      <c r="S207" s="258"/>
      <c r="T207" s="258"/>
      <c r="U207" s="258"/>
      <c r="V207" s="258"/>
      <c r="W207" s="258"/>
      <c r="X207" s="258"/>
      <c r="Y207" s="258"/>
      <c r="Z207" s="258"/>
      <c r="AA207" s="258"/>
      <c r="AB207" s="258"/>
      <c r="AC207" s="258"/>
      <c r="AD207" s="258"/>
      <c r="AE207" s="258"/>
      <c r="AF207" s="258"/>
      <c r="AG207" s="258"/>
      <c r="AH207" s="258"/>
      <c r="AI207" s="258"/>
    </row>
    <row r="208" ht="12.75" customHeight="1">
      <c r="A208" s="258"/>
      <c r="B208" s="258"/>
      <c r="C208" s="258"/>
      <c r="D208" s="258"/>
      <c r="E208" s="258"/>
      <c r="F208" s="258"/>
      <c r="G208" s="258"/>
      <c r="H208" s="259"/>
      <c r="I208" s="258"/>
      <c r="J208" s="258"/>
      <c r="K208" s="258"/>
      <c r="L208" s="258"/>
      <c r="M208" s="258"/>
      <c r="N208" s="258"/>
      <c r="O208" s="258"/>
      <c r="P208" s="258"/>
      <c r="Q208" s="258"/>
      <c r="R208" s="258"/>
      <c r="S208" s="258"/>
      <c r="T208" s="258"/>
      <c r="U208" s="258"/>
      <c r="V208" s="258"/>
      <c r="W208" s="258"/>
      <c r="X208" s="258"/>
      <c r="Y208" s="258"/>
      <c r="Z208" s="258"/>
      <c r="AA208" s="258"/>
      <c r="AB208" s="258"/>
      <c r="AC208" s="258"/>
      <c r="AD208" s="258"/>
      <c r="AE208" s="258"/>
      <c r="AF208" s="258"/>
      <c r="AG208" s="258"/>
      <c r="AH208" s="258"/>
      <c r="AI208" s="258"/>
    </row>
    <row r="209" ht="12.75" customHeight="1">
      <c r="A209" s="258"/>
      <c r="B209" s="258"/>
      <c r="C209" s="258"/>
      <c r="D209" s="258"/>
      <c r="E209" s="258"/>
      <c r="F209" s="258"/>
      <c r="G209" s="258"/>
      <c r="H209" s="259"/>
      <c r="I209" s="258"/>
      <c r="J209" s="258"/>
      <c r="K209" s="258"/>
      <c r="L209" s="258"/>
      <c r="M209" s="258"/>
      <c r="N209" s="258"/>
      <c r="O209" s="258"/>
      <c r="P209" s="258"/>
      <c r="Q209" s="258"/>
      <c r="R209" s="258"/>
      <c r="S209" s="258"/>
      <c r="T209" s="258"/>
      <c r="U209" s="258"/>
      <c r="V209" s="258"/>
      <c r="W209" s="258"/>
      <c r="X209" s="258"/>
      <c r="Y209" s="258"/>
      <c r="Z209" s="258"/>
      <c r="AA209" s="258"/>
      <c r="AB209" s="258"/>
      <c r="AC209" s="258"/>
      <c r="AD209" s="258"/>
      <c r="AE209" s="258"/>
      <c r="AF209" s="258"/>
      <c r="AG209" s="258"/>
      <c r="AH209" s="258"/>
      <c r="AI209" s="258"/>
    </row>
    <row r="210" ht="12.75" customHeight="1">
      <c r="A210" s="258"/>
      <c r="B210" s="258"/>
      <c r="C210" s="258"/>
      <c r="D210" s="258"/>
      <c r="E210" s="258"/>
      <c r="F210" s="258"/>
      <c r="G210" s="258"/>
      <c r="H210" s="259"/>
      <c r="I210" s="258"/>
      <c r="J210" s="258"/>
      <c r="K210" s="258"/>
      <c r="L210" s="258"/>
      <c r="M210" s="258"/>
      <c r="N210" s="258"/>
      <c r="O210" s="258"/>
      <c r="P210" s="258"/>
      <c r="Q210" s="258"/>
      <c r="R210" s="258"/>
      <c r="S210" s="258"/>
      <c r="T210" s="258"/>
      <c r="U210" s="258"/>
      <c r="V210" s="258"/>
      <c r="W210" s="258"/>
      <c r="X210" s="258"/>
      <c r="Y210" s="258"/>
      <c r="Z210" s="258"/>
      <c r="AA210" s="258"/>
      <c r="AB210" s="258"/>
      <c r="AC210" s="258"/>
      <c r="AD210" s="258"/>
      <c r="AE210" s="258"/>
      <c r="AF210" s="258"/>
      <c r="AG210" s="258"/>
      <c r="AH210" s="258"/>
      <c r="AI210" s="258"/>
    </row>
    <row r="211" ht="12.75" customHeight="1">
      <c r="A211" s="258"/>
      <c r="B211" s="258"/>
      <c r="C211" s="258"/>
      <c r="D211" s="258"/>
      <c r="E211" s="258"/>
      <c r="F211" s="258"/>
      <c r="G211" s="258"/>
      <c r="H211" s="259"/>
      <c r="I211" s="258"/>
      <c r="J211" s="258"/>
      <c r="K211" s="258"/>
      <c r="L211" s="258"/>
      <c r="M211" s="258"/>
      <c r="N211" s="258"/>
      <c r="O211" s="258"/>
      <c r="P211" s="258"/>
      <c r="Q211" s="258"/>
      <c r="R211" s="258"/>
      <c r="S211" s="258"/>
      <c r="T211" s="258"/>
      <c r="U211" s="258"/>
      <c r="V211" s="258"/>
      <c r="W211" s="258"/>
      <c r="X211" s="258"/>
      <c r="Y211" s="258"/>
      <c r="Z211" s="258"/>
      <c r="AA211" s="258"/>
      <c r="AB211" s="258"/>
      <c r="AC211" s="258"/>
      <c r="AD211" s="258"/>
      <c r="AE211" s="258"/>
      <c r="AF211" s="258"/>
      <c r="AG211" s="258"/>
      <c r="AH211" s="258"/>
      <c r="AI211" s="258"/>
    </row>
    <row r="212" ht="12.75" customHeight="1">
      <c r="A212" s="258"/>
      <c r="B212" s="258"/>
      <c r="C212" s="258"/>
      <c r="D212" s="258"/>
      <c r="E212" s="258"/>
      <c r="F212" s="258"/>
      <c r="G212" s="258"/>
      <c r="H212" s="259"/>
      <c r="I212" s="258"/>
      <c r="J212" s="258"/>
      <c r="K212" s="258"/>
      <c r="L212" s="258"/>
      <c r="M212" s="258"/>
      <c r="N212" s="258"/>
      <c r="O212" s="258"/>
      <c r="P212" s="258"/>
      <c r="Q212" s="258"/>
      <c r="R212" s="258"/>
      <c r="S212" s="258"/>
      <c r="T212" s="258"/>
      <c r="U212" s="258"/>
      <c r="V212" s="258"/>
      <c r="W212" s="258"/>
      <c r="X212" s="258"/>
      <c r="Y212" s="258"/>
      <c r="Z212" s="258"/>
      <c r="AA212" s="258"/>
      <c r="AB212" s="258"/>
      <c r="AC212" s="258"/>
      <c r="AD212" s="258"/>
      <c r="AE212" s="258"/>
      <c r="AF212" s="258"/>
      <c r="AG212" s="258"/>
      <c r="AH212" s="258"/>
      <c r="AI212" s="258"/>
    </row>
    <row r="213" ht="12.75" customHeight="1">
      <c r="A213" s="258"/>
      <c r="B213" s="258"/>
      <c r="C213" s="258"/>
      <c r="D213" s="258"/>
      <c r="E213" s="258"/>
      <c r="F213" s="258"/>
      <c r="G213" s="258"/>
      <c r="H213" s="259"/>
      <c r="I213" s="258"/>
      <c r="J213" s="258"/>
      <c r="K213" s="258"/>
      <c r="L213" s="258"/>
      <c r="M213" s="258"/>
      <c r="N213" s="258"/>
      <c r="O213" s="258"/>
      <c r="P213" s="258"/>
      <c r="Q213" s="258"/>
      <c r="R213" s="258"/>
      <c r="S213" s="258"/>
      <c r="T213" s="258"/>
      <c r="U213" s="258"/>
      <c r="V213" s="258"/>
      <c r="W213" s="258"/>
      <c r="X213" s="258"/>
      <c r="Y213" s="258"/>
      <c r="Z213" s="258"/>
      <c r="AA213" s="258"/>
      <c r="AB213" s="258"/>
      <c r="AC213" s="258"/>
      <c r="AD213" s="258"/>
      <c r="AE213" s="258"/>
      <c r="AF213" s="258"/>
      <c r="AG213" s="258"/>
      <c r="AH213" s="258"/>
      <c r="AI213" s="258"/>
    </row>
    <row r="214" ht="12.75" customHeight="1">
      <c r="A214" s="258"/>
      <c r="B214" s="258"/>
      <c r="C214" s="258"/>
      <c r="D214" s="258"/>
      <c r="E214" s="258"/>
      <c r="F214" s="258"/>
      <c r="G214" s="258"/>
      <c r="H214" s="259"/>
      <c r="I214" s="258"/>
      <c r="J214" s="258"/>
      <c r="K214" s="258"/>
      <c r="L214" s="258"/>
      <c r="M214" s="258"/>
      <c r="N214" s="258"/>
      <c r="O214" s="258"/>
      <c r="P214" s="258"/>
      <c r="Q214" s="258"/>
      <c r="R214" s="258"/>
      <c r="S214" s="258"/>
      <c r="T214" s="258"/>
      <c r="U214" s="258"/>
      <c r="V214" s="258"/>
      <c r="W214" s="258"/>
      <c r="X214" s="258"/>
      <c r="Y214" s="258"/>
      <c r="Z214" s="258"/>
      <c r="AA214" s="258"/>
      <c r="AB214" s="258"/>
      <c r="AC214" s="258"/>
      <c r="AD214" s="258"/>
      <c r="AE214" s="258"/>
      <c r="AF214" s="258"/>
      <c r="AG214" s="258"/>
      <c r="AH214" s="258"/>
      <c r="AI214" s="258"/>
    </row>
    <row r="215" ht="12.75" customHeight="1">
      <c r="A215" s="258"/>
      <c r="B215" s="258"/>
      <c r="C215" s="258"/>
      <c r="D215" s="258"/>
      <c r="E215" s="258"/>
      <c r="F215" s="258"/>
      <c r="G215" s="258"/>
      <c r="H215" s="259"/>
      <c r="I215" s="258"/>
      <c r="J215" s="258"/>
      <c r="K215" s="258"/>
      <c r="L215" s="258"/>
      <c r="M215" s="258"/>
      <c r="N215" s="258"/>
      <c r="O215" s="258"/>
      <c r="P215" s="258"/>
      <c r="Q215" s="258"/>
      <c r="R215" s="258"/>
      <c r="S215" s="258"/>
      <c r="T215" s="258"/>
      <c r="U215" s="258"/>
      <c r="V215" s="258"/>
      <c r="W215" s="258"/>
      <c r="X215" s="258"/>
      <c r="Y215" s="258"/>
      <c r="Z215" s="258"/>
      <c r="AA215" s="258"/>
      <c r="AB215" s="258"/>
      <c r="AC215" s="258"/>
      <c r="AD215" s="258"/>
      <c r="AE215" s="258"/>
      <c r="AF215" s="258"/>
      <c r="AG215" s="258"/>
      <c r="AH215" s="258"/>
      <c r="AI215" s="258"/>
    </row>
    <row r="216" ht="12.75" customHeight="1">
      <c r="A216" s="258"/>
      <c r="B216" s="258"/>
      <c r="C216" s="258"/>
      <c r="D216" s="258"/>
      <c r="E216" s="258"/>
      <c r="F216" s="258"/>
      <c r="G216" s="258"/>
      <c r="H216" s="259"/>
      <c r="I216" s="258"/>
      <c r="J216" s="258"/>
      <c r="K216" s="258"/>
      <c r="L216" s="258"/>
      <c r="M216" s="258"/>
      <c r="N216" s="258"/>
      <c r="O216" s="258"/>
      <c r="P216" s="258"/>
      <c r="Q216" s="258"/>
      <c r="R216" s="258"/>
      <c r="S216" s="258"/>
      <c r="T216" s="258"/>
      <c r="U216" s="258"/>
      <c r="V216" s="258"/>
      <c r="W216" s="258"/>
      <c r="X216" s="258"/>
      <c r="Y216" s="258"/>
      <c r="Z216" s="258"/>
      <c r="AA216" s="258"/>
      <c r="AB216" s="258"/>
      <c r="AC216" s="258"/>
      <c r="AD216" s="258"/>
      <c r="AE216" s="258"/>
      <c r="AF216" s="258"/>
      <c r="AG216" s="258"/>
      <c r="AH216" s="258"/>
      <c r="AI216" s="258"/>
    </row>
    <row r="217" ht="12.75" customHeight="1">
      <c r="A217" s="258"/>
      <c r="B217" s="258"/>
      <c r="C217" s="258"/>
      <c r="D217" s="258"/>
      <c r="E217" s="258"/>
      <c r="F217" s="258"/>
      <c r="G217" s="258"/>
      <c r="H217" s="259"/>
      <c r="I217" s="258"/>
      <c r="J217" s="258"/>
      <c r="K217" s="258"/>
      <c r="L217" s="258"/>
      <c r="M217" s="258"/>
      <c r="N217" s="258"/>
      <c r="O217" s="258"/>
      <c r="P217" s="258"/>
      <c r="Q217" s="258"/>
      <c r="R217" s="258"/>
      <c r="S217" s="258"/>
      <c r="T217" s="258"/>
      <c r="U217" s="258"/>
      <c r="V217" s="258"/>
      <c r="W217" s="258"/>
      <c r="X217" s="258"/>
      <c r="Y217" s="258"/>
      <c r="Z217" s="258"/>
      <c r="AA217" s="258"/>
      <c r="AB217" s="258"/>
      <c r="AC217" s="258"/>
      <c r="AD217" s="258"/>
      <c r="AE217" s="258"/>
      <c r="AF217" s="258"/>
      <c r="AG217" s="258"/>
      <c r="AH217" s="258"/>
      <c r="AI217" s="258"/>
    </row>
    <row r="218" ht="12.75" customHeight="1">
      <c r="A218" s="258"/>
      <c r="B218" s="258"/>
      <c r="C218" s="258"/>
      <c r="D218" s="258"/>
      <c r="E218" s="258"/>
      <c r="F218" s="258"/>
      <c r="G218" s="258"/>
      <c r="H218" s="259"/>
      <c r="I218" s="258"/>
      <c r="J218" s="258"/>
      <c r="K218" s="258"/>
      <c r="L218" s="258"/>
      <c r="M218" s="258"/>
      <c r="N218" s="258"/>
      <c r="O218" s="258"/>
      <c r="P218" s="258"/>
      <c r="Q218" s="258"/>
      <c r="R218" s="258"/>
      <c r="S218" s="258"/>
      <c r="T218" s="258"/>
      <c r="U218" s="258"/>
      <c r="V218" s="258"/>
      <c r="W218" s="258"/>
      <c r="X218" s="258"/>
      <c r="Y218" s="258"/>
      <c r="Z218" s="258"/>
      <c r="AA218" s="258"/>
      <c r="AB218" s="258"/>
      <c r="AC218" s="258"/>
      <c r="AD218" s="258"/>
      <c r="AE218" s="258"/>
      <c r="AF218" s="258"/>
      <c r="AG218" s="258"/>
      <c r="AH218" s="258"/>
      <c r="AI218" s="258"/>
    </row>
    <row r="219" ht="12.75" customHeight="1">
      <c r="A219" s="258"/>
      <c r="B219" s="258"/>
      <c r="C219" s="258"/>
      <c r="D219" s="258"/>
      <c r="E219" s="258"/>
      <c r="F219" s="258"/>
      <c r="G219" s="258"/>
      <c r="H219" s="259"/>
      <c r="I219" s="258"/>
      <c r="J219" s="258"/>
      <c r="K219" s="258"/>
      <c r="L219" s="258"/>
      <c r="M219" s="258"/>
      <c r="N219" s="258"/>
      <c r="O219" s="258"/>
      <c r="P219" s="258"/>
      <c r="Q219" s="258"/>
      <c r="R219" s="258"/>
      <c r="S219" s="258"/>
      <c r="T219" s="258"/>
      <c r="U219" s="258"/>
      <c r="V219" s="258"/>
      <c r="W219" s="258"/>
      <c r="X219" s="258"/>
      <c r="Y219" s="258"/>
      <c r="Z219" s="258"/>
      <c r="AA219" s="258"/>
      <c r="AB219" s="258"/>
      <c r="AC219" s="258"/>
      <c r="AD219" s="258"/>
      <c r="AE219" s="258"/>
      <c r="AF219" s="258"/>
      <c r="AG219" s="258"/>
      <c r="AH219" s="258"/>
      <c r="AI219" s="258"/>
    </row>
    <row r="220" ht="12.75" customHeight="1">
      <c r="A220" s="258"/>
      <c r="B220" s="258"/>
      <c r="C220" s="258"/>
      <c r="D220" s="258"/>
      <c r="E220" s="258"/>
      <c r="F220" s="258"/>
      <c r="G220" s="258"/>
      <c r="H220" s="259"/>
      <c r="I220" s="258"/>
      <c r="J220" s="258"/>
      <c r="K220" s="258"/>
      <c r="L220" s="258"/>
      <c r="M220" s="258"/>
      <c r="N220" s="258"/>
      <c r="O220" s="258"/>
      <c r="P220" s="258"/>
      <c r="Q220" s="258"/>
      <c r="R220" s="258"/>
      <c r="S220" s="258"/>
      <c r="T220" s="258"/>
      <c r="U220" s="258"/>
      <c r="V220" s="258"/>
      <c r="W220" s="258"/>
      <c r="X220" s="258"/>
      <c r="Y220" s="258"/>
      <c r="Z220" s="258"/>
      <c r="AA220" s="258"/>
      <c r="AB220" s="258"/>
      <c r="AC220" s="258"/>
      <c r="AD220" s="258"/>
      <c r="AE220" s="258"/>
      <c r="AF220" s="258"/>
      <c r="AG220" s="258"/>
      <c r="AH220" s="258"/>
      <c r="AI220" s="258"/>
    </row>
    <row r="221" ht="12.75" customHeight="1">
      <c r="A221" s="258"/>
      <c r="B221" s="258"/>
      <c r="C221" s="258"/>
      <c r="D221" s="258"/>
      <c r="E221" s="258"/>
      <c r="F221" s="258"/>
      <c r="G221" s="258"/>
      <c r="H221" s="259"/>
      <c r="I221" s="258"/>
      <c r="J221" s="258"/>
      <c r="K221" s="258"/>
      <c r="L221" s="258"/>
      <c r="M221" s="258"/>
      <c r="N221" s="258"/>
      <c r="O221" s="258"/>
      <c r="P221" s="258"/>
      <c r="Q221" s="258"/>
      <c r="R221" s="258"/>
      <c r="S221" s="258"/>
      <c r="T221" s="258"/>
      <c r="U221" s="258"/>
      <c r="V221" s="258"/>
      <c r="W221" s="258"/>
      <c r="X221" s="258"/>
      <c r="Y221" s="258"/>
      <c r="Z221" s="258"/>
      <c r="AA221" s="258"/>
      <c r="AB221" s="258"/>
      <c r="AC221" s="258"/>
      <c r="AD221" s="258"/>
      <c r="AE221" s="258"/>
      <c r="AF221" s="258"/>
      <c r="AG221" s="258"/>
      <c r="AH221" s="258"/>
      <c r="AI221" s="258"/>
    </row>
    <row r="222" ht="12.75" customHeight="1">
      <c r="A222" s="258"/>
      <c r="B222" s="258"/>
      <c r="C222" s="258"/>
      <c r="D222" s="258"/>
      <c r="E222" s="258"/>
      <c r="F222" s="258"/>
      <c r="G222" s="258"/>
      <c r="H222" s="259"/>
      <c r="I222" s="258"/>
      <c r="J222" s="258"/>
      <c r="K222" s="258"/>
      <c r="L222" s="258"/>
      <c r="M222" s="258"/>
      <c r="N222" s="258"/>
      <c r="O222" s="258"/>
      <c r="P222" s="258"/>
      <c r="Q222" s="258"/>
      <c r="R222" s="258"/>
      <c r="S222" s="258"/>
      <c r="T222" s="258"/>
      <c r="U222" s="258"/>
      <c r="V222" s="258"/>
      <c r="W222" s="258"/>
      <c r="X222" s="258"/>
      <c r="Y222" s="258"/>
      <c r="Z222" s="258"/>
      <c r="AA222" s="258"/>
      <c r="AB222" s="258"/>
      <c r="AC222" s="258"/>
      <c r="AD222" s="258"/>
      <c r="AE222" s="258"/>
      <c r="AF222" s="258"/>
      <c r="AG222" s="258"/>
      <c r="AH222" s="258"/>
      <c r="AI222" s="258"/>
    </row>
    <row r="223" ht="12.75" customHeight="1">
      <c r="A223" s="258"/>
      <c r="B223" s="258"/>
      <c r="C223" s="258"/>
      <c r="D223" s="258"/>
      <c r="E223" s="258"/>
      <c r="F223" s="258"/>
      <c r="G223" s="258"/>
      <c r="H223" s="259"/>
      <c r="I223" s="258"/>
      <c r="J223" s="258"/>
      <c r="K223" s="258"/>
      <c r="L223" s="258"/>
      <c r="M223" s="258"/>
      <c r="N223" s="258"/>
      <c r="O223" s="258"/>
      <c r="P223" s="258"/>
      <c r="Q223" s="258"/>
      <c r="R223" s="258"/>
      <c r="S223" s="258"/>
      <c r="T223" s="258"/>
      <c r="U223" s="258"/>
      <c r="V223" s="258"/>
      <c r="W223" s="258"/>
      <c r="X223" s="258"/>
      <c r="Y223" s="258"/>
      <c r="Z223" s="258"/>
      <c r="AA223" s="258"/>
      <c r="AB223" s="258"/>
      <c r="AC223" s="258"/>
      <c r="AD223" s="258"/>
      <c r="AE223" s="258"/>
      <c r="AF223" s="258"/>
      <c r="AG223" s="258"/>
      <c r="AH223" s="258"/>
      <c r="AI223" s="258"/>
    </row>
    <row r="224" ht="12.75" customHeight="1">
      <c r="A224" s="258"/>
      <c r="B224" s="258"/>
      <c r="C224" s="258"/>
      <c r="D224" s="258"/>
      <c r="E224" s="258"/>
      <c r="F224" s="258"/>
      <c r="G224" s="258"/>
      <c r="H224" s="259"/>
      <c r="I224" s="258"/>
      <c r="J224" s="258"/>
      <c r="K224" s="258"/>
      <c r="L224" s="258"/>
      <c r="M224" s="258"/>
      <c r="N224" s="258"/>
      <c r="O224" s="258"/>
      <c r="P224" s="258"/>
      <c r="Q224" s="258"/>
      <c r="R224" s="258"/>
      <c r="S224" s="258"/>
      <c r="T224" s="258"/>
      <c r="U224" s="258"/>
      <c r="V224" s="258"/>
      <c r="W224" s="258"/>
      <c r="X224" s="258"/>
      <c r="Y224" s="258"/>
      <c r="Z224" s="258"/>
      <c r="AA224" s="258"/>
      <c r="AB224" s="258"/>
      <c r="AC224" s="258"/>
      <c r="AD224" s="258"/>
      <c r="AE224" s="258"/>
      <c r="AF224" s="258"/>
      <c r="AG224" s="258"/>
      <c r="AH224" s="258"/>
      <c r="AI224" s="258"/>
    </row>
    <row r="225" ht="12.75" customHeight="1">
      <c r="A225" s="258"/>
      <c r="B225" s="258"/>
      <c r="C225" s="258"/>
      <c r="D225" s="258"/>
      <c r="E225" s="258"/>
      <c r="F225" s="258"/>
      <c r="G225" s="258"/>
      <c r="H225" s="259"/>
      <c r="I225" s="258"/>
      <c r="J225" s="258"/>
      <c r="K225" s="258"/>
      <c r="L225" s="258"/>
      <c r="M225" s="258"/>
      <c r="N225" s="258"/>
      <c r="O225" s="258"/>
      <c r="P225" s="258"/>
      <c r="Q225" s="258"/>
      <c r="R225" s="258"/>
      <c r="S225" s="258"/>
      <c r="T225" s="258"/>
      <c r="U225" s="258"/>
      <c r="V225" s="258"/>
      <c r="W225" s="258"/>
      <c r="X225" s="258"/>
      <c r="Y225" s="258"/>
      <c r="Z225" s="258"/>
      <c r="AA225" s="258"/>
      <c r="AB225" s="258"/>
      <c r="AC225" s="258"/>
      <c r="AD225" s="258"/>
      <c r="AE225" s="258"/>
      <c r="AF225" s="258"/>
      <c r="AG225" s="258"/>
      <c r="AH225" s="258"/>
      <c r="AI225" s="258"/>
    </row>
    <row r="226" ht="12.75" customHeight="1">
      <c r="A226" s="258"/>
      <c r="B226" s="258"/>
      <c r="C226" s="258"/>
      <c r="D226" s="258"/>
      <c r="E226" s="258"/>
      <c r="F226" s="258"/>
      <c r="G226" s="258"/>
      <c r="H226" s="259"/>
      <c r="I226" s="258"/>
      <c r="J226" s="258"/>
      <c r="K226" s="258"/>
      <c r="L226" s="258"/>
      <c r="M226" s="258"/>
      <c r="N226" s="258"/>
      <c r="O226" s="258"/>
      <c r="P226" s="258"/>
      <c r="Q226" s="258"/>
      <c r="R226" s="258"/>
      <c r="S226" s="258"/>
      <c r="T226" s="258"/>
      <c r="U226" s="258"/>
      <c r="V226" s="258"/>
      <c r="W226" s="258"/>
      <c r="X226" s="258"/>
      <c r="Y226" s="258"/>
      <c r="Z226" s="258"/>
      <c r="AA226" s="258"/>
      <c r="AB226" s="258"/>
      <c r="AC226" s="258"/>
      <c r="AD226" s="258"/>
      <c r="AE226" s="258"/>
      <c r="AF226" s="258"/>
      <c r="AG226" s="258"/>
      <c r="AH226" s="258"/>
      <c r="AI226" s="258"/>
    </row>
    <row r="227" ht="12.75" customHeight="1">
      <c r="A227" s="258"/>
      <c r="B227" s="258"/>
      <c r="C227" s="258"/>
      <c r="D227" s="258"/>
      <c r="E227" s="258"/>
      <c r="F227" s="258"/>
      <c r="G227" s="258"/>
      <c r="H227" s="259"/>
      <c r="I227" s="258"/>
      <c r="J227" s="258"/>
      <c r="K227" s="258"/>
      <c r="L227" s="258"/>
      <c r="M227" s="258"/>
      <c r="N227" s="258"/>
      <c r="O227" s="258"/>
      <c r="P227" s="258"/>
      <c r="Q227" s="258"/>
      <c r="R227" s="258"/>
      <c r="S227" s="258"/>
      <c r="T227" s="258"/>
      <c r="U227" s="258"/>
      <c r="V227" s="258"/>
      <c r="W227" s="258"/>
      <c r="X227" s="258"/>
      <c r="Y227" s="258"/>
      <c r="Z227" s="258"/>
      <c r="AA227" s="258"/>
      <c r="AB227" s="258"/>
      <c r="AC227" s="258"/>
      <c r="AD227" s="258"/>
      <c r="AE227" s="258"/>
      <c r="AF227" s="258"/>
      <c r="AG227" s="258"/>
      <c r="AH227" s="258"/>
      <c r="AI227" s="258"/>
    </row>
    <row r="228" ht="12.75" customHeight="1">
      <c r="A228" s="258"/>
      <c r="B228" s="258"/>
      <c r="C228" s="258"/>
      <c r="D228" s="258"/>
      <c r="E228" s="258"/>
      <c r="F228" s="258"/>
      <c r="G228" s="258"/>
      <c r="H228" s="259"/>
      <c r="I228" s="258"/>
      <c r="J228" s="258"/>
      <c r="K228" s="258"/>
      <c r="L228" s="258"/>
      <c r="M228" s="258"/>
      <c r="N228" s="258"/>
      <c r="O228" s="258"/>
      <c r="P228" s="258"/>
      <c r="Q228" s="258"/>
      <c r="R228" s="258"/>
      <c r="S228" s="258"/>
      <c r="T228" s="258"/>
      <c r="U228" s="258"/>
      <c r="V228" s="258"/>
      <c r="W228" s="258"/>
      <c r="X228" s="258"/>
      <c r="Y228" s="258"/>
      <c r="Z228" s="258"/>
      <c r="AA228" s="258"/>
      <c r="AB228" s="258"/>
      <c r="AC228" s="258"/>
      <c r="AD228" s="258"/>
      <c r="AE228" s="258"/>
      <c r="AF228" s="258"/>
      <c r="AG228" s="258"/>
      <c r="AH228" s="258"/>
      <c r="AI228" s="258"/>
    </row>
    <row r="229" ht="12.75" customHeight="1">
      <c r="A229" s="258"/>
      <c r="B229" s="258"/>
      <c r="C229" s="258"/>
      <c r="D229" s="258"/>
      <c r="E229" s="258"/>
      <c r="F229" s="258"/>
      <c r="G229" s="258"/>
      <c r="H229" s="259"/>
      <c r="I229" s="258"/>
      <c r="J229" s="258"/>
      <c r="K229" s="258"/>
      <c r="L229" s="258"/>
      <c r="M229" s="258"/>
      <c r="N229" s="258"/>
      <c r="O229" s="258"/>
      <c r="P229" s="258"/>
      <c r="Q229" s="258"/>
      <c r="R229" s="258"/>
      <c r="S229" s="258"/>
      <c r="T229" s="258"/>
      <c r="U229" s="258"/>
      <c r="V229" s="258"/>
      <c r="W229" s="258"/>
      <c r="X229" s="258"/>
      <c r="Y229" s="258"/>
      <c r="Z229" s="258"/>
      <c r="AA229" s="258"/>
      <c r="AB229" s="258"/>
      <c r="AC229" s="258"/>
      <c r="AD229" s="258"/>
      <c r="AE229" s="258"/>
      <c r="AF229" s="258"/>
      <c r="AG229" s="258"/>
      <c r="AH229" s="258"/>
      <c r="AI229" s="258"/>
    </row>
    <row r="230" ht="12.75" customHeight="1">
      <c r="A230" s="258"/>
      <c r="B230" s="258"/>
      <c r="C230" s="258"/>
      <c r="D230" s="258"/>
      <c r="E230" s="258"/>
      <c r="F230" s="258"/>
      <c r="G230" s="258"/>
      <c r="H230" s="259"/>
      <c r="I230" s="258"/>
      <c r="J230" s="258"/>
      <c r="K230" s="258"/>
      <c r="L230" s="258"/>
      <c r="M230" s="258"/>
      <c r="N230" s="258"/>
      <c r="O230" s="258"/>
      <c r="P230" s="258"/>
      <c r="Q230" s="258"/>
      <c r="R230" s="258"/>
      <c r="S230" s="258"/>
      <c r="T230" s="258"/>
      <c r="U230" s="258"/>
      <c r="V230" s="258"/>
      <c r="W230" s="258"/>
      <c r="X230" s="258"/>
      <c r="Y230" s="258"/>
      <c r="Z230" s="258"/>
      <c r="AA230" s="258"/>
      <c r="AB230" s="258"/>
      <c r="AC230" s="258"/>
      <c r="AD230" s="258"/>
      <c r="AE230" s="258"/>
      <c r="AF230" s="258"/>
      <c r="AG230" s="258"/>
      <c r="AH230" s="258"/>
      <c r="AI230" s="258"/>
    </row>
    <row r="231" ht="12.75" customHeight="1">
      <c r="A231" s="258"/>
      <c r="B231" s="258"/>
      <c r="C231" s="258"/>
      <c r="D231" s="258"/>
      <c r="E231" s="258"/>
      <c r="F231" s="258"/>
      <c r="G231" s="258"/>
      <c r="H231" s="259"/>
      <c r="I231" s="258"/>
      <c r="J231" s="258"/>
      <c r="K231" s="258"/>
      <c r="L231" s="258"/>
      <c r="M231" s="258"/>
      <c r="N231" s="258"/>
      <c r="O231" s="258"/>
      <c r="P231" s="258"/>
      <c r="Q231" s="258"/>
      <c r="R231" s="258"/>
      <c r="S231" s="258"/>
      <c r="T231" s="258"/>
      <c r="U231" s="258"/>
      <c r="V231" s="258"/>
      <c r="W231" s="258"/>
      <c r="X231" s="258"/>
      <c r="Y231" s="258"/>
      <c r="Z231" s="258"/>
      <c r="AA231" s="258"/>
      <c r="AB231" s="258"/>
      <c r="AC231" s="258"/>
      <c r="AD231" s="258"/>
      <c r="AE231" s="258"/>
      <c r="AF231" s="258"/>
      <c r="AG231" s="258"/>
      <c r="AH231" s="258"/>
      <c r="AI231" s="258"/>
    </row>
    <row r="232" ht="12.75" customHeight="1">
      <c r="A232" s="258"/>
      <c r="B232" s="258"/>
      <c r="C232" s="258"/>
      <c r="D232" s="258"/>
      <c r="E232" s="258"/>
      <c r="F232" s="258"/>
      <c r="G232" s="258"/>
      <c r="H232" s="259"/>
      <c r="I232" s="258"/>
      <c r="J232" s="258"/>
      <c r="K232" s="258"/>
      <c r="L232" s="258"/>
      <c r="M232" s="258"/>
      <c r="N232" s="258"/>
      <c r="O232" s="258"/>
      <c r="P232" s="258"/>
      <c r="Q232" s="258"/>
      <c r="R232" s="258"/>
      <c r="S232" s="258"/>
      <c r="T232" s="258"/>
      <c r="U232" s="258"/>
      <c r="V232" s="258"/>
      <c r="W232" s="258"/>
      <c r="X232" s="258"/>
      <c r="Y232" s="258"/>
      <c r="Z232" s="258"/>
      <c r="AA232" s="258"/>
      <c r="AB232" s="258"/>
      <c r="AC232" s="258"/>
      <c r="AD232" s="258"/>
      <c r="AE232" s="258"/>
      <c r="AF232" s="258"/>
      <c r="AG232" s="258"/>
      <c r="AH232" s="258"/>
      <c r="AI232" s="258"/>
    </row>
    <row r="233" ht="12.75" customHeight="1">
      <c r="A233" s="258"/>
      <c r="B233" s="258"/>
      <c r="C233" s="258"/>
      <c r="D233" s="258"/>
      <c r="E233" s="258"/>
      <c r="F233" s="258"/>
      <c r="G233" s="258"/>
      <c r="H233" s="259"/>
      <c r="I233" s="258"/>
      <c r="J233" s="258"/>
      <c r="K233" s="258"/>
      <c r="L233" s="258"/>
      <c r="M233" s="258"/>
      <c r="N233" s="258"/>
      <c r="O233" s="258"/>
      <c r="P233" s="258"/>
      <c r="Q233" s="258"/>
      <c r="R233" s="258"/>
      <c r="S233" s="258"/>
      <c r="T233" s="258"/>
      <c r="U233" s="258"/>
      <c r="V233" s="258"/>
      <c r="W233" s="258"/>
      <c r="X233" s="258"/>
      <c r="Y233" s="258"/>
      <c r="Z233" s="258"/>
      <c r="AA233" s="258"/>
      <c r="AB233" s="258"/>
      <c r="AC233" s="258"/>
      <c r="AD233" s="258"/>
      <c r="AE233" s="258"/>
      <c r="AF233" s="258"/>
      <c r="AG233" s="258"/>
      <c r="AH233" s="258"/>
      <c r="AI233" s="258"/>
    </row>
    <row r="234" ht="12.75" customHeight="1">
      <c r="A234" s="258"/>
      <c r="B234" s="258"/>
      <c r="C234" s="258"/>
      <c r="D234" s="258"/>
      <c r="E234" s="258"/>
      <c r="F234" s="258"/>
      <c r="G234" s="258"/>
      <c r="H234" s="259"/>
      <c r="I234" s="258"/>
      <c r="J234" s="258"/>
      <c r="K234" s="258"/>
      <c r="L234" s="258"/>
      <c r="M234" s="258"/>
      <c r="N234" s="258"/>
      <c r="O234" s="258"/>
      <c r="P234" s="258"/>
      <c r="Q234" s="258"/>
      <c r="R234" s="258"/>
      <c r="S234" s="258"/>
      <c r="T234" s="258"/>
      <c r="U234" s="258"/>
      <c r="V234" s="258"/>
      <c r="W234" s="258"/>
      <c r="X234" s="258"/>
      <c r="Y234" s="258"/>
      <c r="Z234" s="258"/>
      <c r="AA234" s="258"/>
      <c r="AB234" s="258"/>
      <c r="AC234" s="258"/>
      <c r="AD234" s="258"/>
      <c r="AE234" s="258"/>
      <c r="AF234" s="258"/>
      <c r="AG234" s="258"/>
      <c r="AH234" s="258"/>
      <c r="AI234" s="258"/>
    </row>
    <row r="235" ht="12.75" customHeight="1">
      <c r="A235" s="258"/>
      <c r="B235" s="258"/>
      <c r="C235" s="258"/>
      <c r="D235" s="258"/>
      <c r="E235" s="258"/>
      <c r="F235" s="258"/>
      <c r="G235" s="258"/>
      <c r="H235" s="259"/>
      <c r="I235" s="258"/>
      <c r="J235" s="258"/>
      <c r="K235" s="258"/>
      <c r="L235" s="258"/>
      <c r="M235" s="258"/>
      <c r="N235" s="258"/>
      <c r="O235" s="258"/>
      <c r="P235" s="258"/>
      <c r="Q235" s="258"/>
      <c r="R235" s="258"/>
      <c r="S235" s="258"/>
      <c r="T235" s="258"/>
      <c r="U235" s="258"/>
      <c r="V235" s="258"/>
      <c r="W235" s="258"/>
      <c r="X235" s="258"/>
      <c r="Y235" s="258"/>
      <c r="Z235" s="258"/>
      <c r="AA235" s="258"/>
      <c r="AB235" s="258"/>
      <c r="AC235" s="258"/>
      <c r="AD235" s="258"/>
      <c r="AE235" s="258"/>
      <c r="AF235" s="258"/>
      <c r="AG235" s="258"/>
      <c r="AH235" s="258"/>
      <c r="AI235" s="258"/>
    </row>
    <row r="236" ht="12.75" customHeight="1">
      <c r="A236" s="258"/>
      <c r="B236" s="258"/>
      <c r="C236" s="258"/>
      <c r="D236" s="258"/>
      <c r="E236" s="258"/>
      <c r="F236" s="258"/>
      <c r="G236" s="258"/>
      <c r="H236" s="259"/>
      <c r="I236" s="258"/>
      <c r="J236" s="258"/>
      <c r="K236" s="258"/>
      <c r="L236" s="258"/>
      <c r="M236" s="258"/>
      <c r="N236" s="258"/>
      <c r="O236" s="258"/>
      <c r="P236" s="258"/>
      <c r="Q236" s="258"/>
      <c r="R236" s="258"/>
      <c r="S236" s="258"/>
      <c r="T236" s="258"/>
      <c r="U236" s="258"/>
      <c r="V236" s="258"/>
      <c r="W236" s="258"/>
      <c r="X236" s="258"/>
      <c r="Y236" s="258"/>
      <c r="Z236" s="258"/>
      <c r="AA236" s="258"/>
      <c r="AB236" s="258"/>
      <c r="AC236" s="258"/>
      <c r="AD236" s="258"/>
      <c r="AE236" s="258"/>
      <c r="AF236" s="258"/>
      <c r="AG236" s="258"/>
      <c r="AH236" s="258"/>
      <c r="AI236" s="258"/>
    </row>
    <row r="237" ht="12.75" customHeight="1">
      <c r="A237" s="258"/>
      <c r="B237" s="258"/>
      <c r="C237" s="258"/>
      <c r="D237" s="258"/>
      <c r="E237" s="258"/>
      <c r="F237" s="258"/>
      <c r="G237" s="258"/>
      <c r="H237" s="259"/>
      <c r="I237" s="258"/>
      <c r="J237" s="258"/>
      <c r="K237" s="258"/>
      <c r="L237" s="258"/>
      <c r="M237" s="258"/>
      <c r="N237" s="258"/>
      <c r="O237" s="258"/>
      <c r="P237" s="258"/>
      <c r="Q237" s="258"/>
      <c r="R237" s="258"/>
      <c r="S237" s="258"/>
      <c r="T237" s="258"/>
      <c r="U237" s="258"/>
      <c r="V237" s="258"/>
      <c r="W237" s="258"/>
      <c r="X237" s="258"/>
      <c r="Y237" s="258"/>
      <c r="Z237" s="258"/>
      <c r="AA237" s="258"/>
      <c r="AB237" s="258"/>
      <c r="AC237" s="258"/>
      <c r="AD237" s="258"/>
      <c r="AE237" s="258"/>
      <c r="AF237" s="258"/>
      <c r="AG237" s="258"/>
      <c r="AH237" s="258"/>
      <c r="AI237" s="258"/>
    </row>
    <row r="238" ht="12.75" customHeight="1">
      <c r="A238" s="258"/>
      <c r="B238" s="258"/>
      <c r="C238" s="258"/>
      <c r="D238" s="258"/>
      <c r="E238" s="258"/>
      <c r="F238" s="258"/>
      <c r="G238" s="258"/>
      <c r="H238" s="259"/>
      <c r="I238" s="258"/>
      <c r="J238" s="258"/>
      <c r="K238" s="258"/>
      <c r="L238" s="258"/>
      <c r="M238" s="258"/>
      <c r="N238" s="258"/>
      <c r="O238" s="258"/>
      <c r="P238" s="258"/>
      <c r="Q238" s="258"/>
      <c r="R238" s="258"/>
      <c r="S238" s="258"/>
      <c r="T238" s="258"/>
      <c r="U238" s="258"/>
      <c r="V238" s="258"/>
      <c r="W238" s="258"/>
      <c r="X238" s="258"/>
      <c r="Y238" s="258"/>
      <c r="Z238" s="258"/>
      <c r="AA238" s="258"/>
      <c r="AB238" s="258"/>
      <c r="AC238" s="258"/>
      <c r="AD238" s="258"/>
      <c r="AE238" s="258"/>
      <c r="AF238" s="258"/>
      <c r="AG238" s="258"/>
      <c r="AH238" s="258"/>
      <c r="AI238" s="258"/>
    </row>
    <row r="239" ht="12.75" customHeight="1">
      <c r="A239" s="258"/>
      <c r="B239" s="258"/>
      <c r="C239" s="258"/>
      <c r="D239" s="258"/>
      <c r="E239" s="258"/>
      <c r="F239" s="258"/>
      <c r="G239" s="258"/>
      <c r="H239" s="259"/>
      <c r="I239" s="258"/>
      <c r="J239" s="258"/>
      <c r="K239" s="258"/>
      <c r="L239" s="258"/>
      <c r="M239" s="258"/>
      <c r="N239" s="258"/>
      <c r="O239" s="258"/>
      <c r="P239" s="258"/>
      <c r="Q239" s="258"/>
      <c r="R239" s="258"/>
      <c r="S239" s="258"/>
      <c r="T239" s="258"/>
      <c r="U239" s="258"/>
      <c r="V239" s="258"/>
      <c r="W239" s="258"/>
      <c r="X239" s="258"/>
      <c r="Y239" s="258"/>
      <c r="Z239" s="258"/>
      <c r="AA239" s="258"/>
      <c r="AB239" s="258"/>
      <c r="AC239" s="258"/>
      <c r="AD239" s="258"/>
      <c r="AE239" s="258"/>
      <c r="AF239" s="258"/>
      <c r="AG239" s="258"/>
      <c r="AH239" s="258"/>
      <c r="AI239" s="258"/>
    </row>
    <row r="240" ht="12.75" customHeight="1">
      <c r="A240" s="258"/>
      <c r="B240" s="258"/>
      <c r="C240" s="258"/>
      <c r="D240" s="258"/>
      <c r="E240" s="258"/>
      <c r="F240" s="258"/>
      <c r="G240" s="258"/>
      <c r="H240" s="259"/>
      <c r="I240" s="258"/>
      <c r="J240" s="258"/>
      <c r="K240" s="258"/>
      <c r="L240" s="258"/>
      <c r="M240" s="258"/>
      <c r="N240" s="258"/>
      <c r="O240" s="258"/>
      <c r="P240" s="258"/>
      <c r="Q240" s="258"/>
      <c r="R240" s="258"/>
      <c r="S240" s="258"/>
      <c r="T240" s="258"/>
      <c r="U240" s="258"/>
      <c r="V240" s="258"/>
      <c r="W240" s="258"/>
      <c r="X240" s="258"/>
      <c r="Y240" s="258"/>
      <c r="Z240" s="258"/>
      <c r="AA240" s="258"/>
      <c r="AB240" s="258"/>
      <c r="AC240" s="258"/>
      <c r="AD240" s="258"/>
      <c r="AE240" s="258"/>
      <c r="AF240" s="258"/>
      <c r="AG240" s="258"/>
      <c r="AH240" s="258"/>
      <c r="AI240" s="258"/>
    </row>
    <row r="241" ht="12.75" customHeight="1">
      <c r="A241" s="258"/>
      <c r="B241" s="258"/>
      <c r="C241" s="258"/>
      <c r="D241" s="258"/>
      <c r="E241" s="258"/>
      <c r="F241" s="258"/>
      <c r="G241" s="258"/>
      <c r="H241" s="259"/>
      <c r="I241" s="258"/>
      <c r="J241" s="258"/>
      <c r="K241" s="258"/>
      <c r="L241" s="258"/>
      <c r="M241" s="258"/>
      <c r="N241" s="258"/>
      <c r="O241" s="258"/>
      <c r="P241" s="258"/>
      <c r="Q241" s="258"/>
      <c r="R241" s="258"/>
      <c r="S241" s="258"/>
      <c r="T241" s="258"/>
      <c r="U241" s="258"/>
      <c r="V241" s="258"/>
      <c r="W241" s="258"/>
      <c r="X241" s="258"/>
      <c r="Y241" s="258"/>
      <c r="Z241" s="258"/>
      <c r="AA241" s="258"/>
      <c r="AB241" s="258"/>
      <c r="AC241" s="258"/>
      <c r="AD241" s="258"/>
      <c r="AE241" s="258"/>
      <c r="AF241" s="258"/>
      <c r="AG241" s="258"/>
      <c r="AH241" s="258"/>
      <c r="AI241" s="258"/>
    </row>
    <row r="242" ht="12.75" customHeight="1">
      <c r="A242" s="258"/>
      <c r="B242" s="258"/>
      <c r="C242" s="258"/>
      <c r="D242" s="258"/>
      <c r="E242" s="258"/>
      <c r="F242" s="258"/>
      <c r="G242" s="258"/>
      <c r="H242" s="259"/>
      <c r="I242" s="258"/>
      <c r="J242" s="258"/>
      <c r="K242" s="258"/>
      <c r="L242" s="258"/>
      <c r="M242" s="258"/>
      <c r="N242" s="258"/>
      <c r="O242" s="258"/>
      <c r="P242" s="258"/>
      <c r="Q242" s="258"/>
      <c r="R242" s="258"/>
      <c r="S242" s="258"/>
      <c r="T242" s="258"/>
      <c r="U242" s="258"/>
      <c r="V242" s="258"/>
      <c r="W242" s="258"/>
      <c r="X242" s="258"/>
      <c r="Y242" s="258"/>
      <c r="Z242" s="258"/>
      <c r="AA242" s="258"/>
      <c r="AB242" s="258"/>
      <c r="AC242" s="258"/>
      <c r="AD242" s="258"/>
      <c r="AE242" s="258"/>
      <c r="AF242" s="258"/>
      <c r="AG242" s="258"/>
      <c r="AH242" s="258"/>
      <c r="AI242" s="258"/>
    </row>
    <row r="243" ht="12.75" customHeight="1">
      <c r="A243" s="258"/>
      <c r="B243" s="258"/>
      <c r="C243" s="258"/>
      <c r="D243" s="258"/>
      <c r="E243" s="258"/>
      <c r="F243" s="258"/>
      <c r="G243" s="258"/>
      <c r="H243" s="259"/>
      <c r="I243" s="258"/>
      <c r="J243" s="258"/>
      <c r="K243" s="258"/>
      <c r="L243" s="258"/>
      <c r="M243" s="258"/>
      <c r="N243" s="258"/>
      <c r="O243" s="258"/>
      <c r="P243" s="258"/>
      <c r="Q243" s="258"/>
      <c r="R243" s="258"/>
      <c r="S243" s="258"/>
      <c r="T243" s="258"/>
      <c r="U243" s="258"/>
      <c r="V243" s="258"/>
      <c r="W243" s="258"/>
      <c r="X243" s="258"/>
      <c r="Y243" s="258"/>
      <c r="Z243" s="258"/>
      <c r="AA243" s="258"/>
      <c r="AB243" s="258"/>
      <c r="AC243" s="258"/>
      <c r="AD243" s="258"/>
      <c r="AE243" s="258"/>
      <c r="AF243" s="258"/>
      <c r="AG243" s="258"/>
      <c r="AH243" s="258"/>
      <c r="AI243" s="258"/>
    </row>
    <row r="244" ht="12.75" customHeight="1">
      <c r="A244" s="258"/>
      <c r="B244" s="258"/>
      <c r="C244" s="258"/>
      <c r="D244" s="258"/>
      <c r="E244" s="258"/>
      <c r="F244" s="258"/>
      <c r="G244" s="258"/>
      <c r="H244" s="259"/>
      <c r="I244" s="258"/>
      <c r="J244" s="258"/>
      <c r="K244" s="258"/>
      <c r="L244" s="258"/>
      <c r="M244" s="258"/>
      <c r="N244" s="258"/>
      <c r="O244" s="258"/>
      <c r="P244" s="258"/>
      <c r="Q244" s="258"/>
      <c r="R244" s="258"/>
      <c r="S244" s="258"/>
      <c r="T244" s="258"/>
      <c r="U244" s="258"/>
      <c r="V244" s="258"/>
      <c r="W244" s="258"/>
      <c r="X244" s="258"/>
      <c r="Y244" s="258"/>
      <c r="Z244" s="258"/>
      <c r="AA244" s="258"/>
      <c r="AB244" s="258"/>
      <c r="AC244" s="258"/>
      <c r="AD244" s="258"/>
      <c r="AE244" s="258"/>
      <c r="AF244" s="258"/>
      <c r="AG244" s="258"/>
      <c r="AH244" s="258"/>
      <c r="AI244" s="258"/>
    </row>
    <row r="245" ht="12.75" customHeight="1">
      <c r="A245" s="258"/>
      <c r="B245" s="258"/>
      <c r="C245" s="258"/>
      <c r="D245" s="258"/>
      <c r="E245" s="258"/>
      <c r="F245" s="258"/>
      <c r="G245" s="258"/>
      <c r="H245" s="259"/>
      <c r="I245" s="258"/>
      <c r="J245" s="258"/>
      <c r="K245" s="258"/>
      <c r="L245" s="258"/>
      <c r="M245" s="258"/>
      <c r="N245" s="258"/>
      <c r="O245" s="258"/>
      <c r="P245" s="258"/>
      <c r="Q245" s="258"/>
      <c r="R245" s="258"/>
      <c r="S245" s="258"/>
      <c r="T245" s="258"/>
      <c r="U245" s="258"/>
      <c r="V245" s="258"/>
      <c r="W245" s="258"/>
      <c r="X245" s="258"/>
      <c r="Y245" s="258"/>
      <c r="Z245" s="258"/>
      <c r="AA245" s="258"/>
      <c r="AB245" s="258"/>
      <c r="AC245" s="258"/>
      <c r="AD245" s="258"/>
      <c r="AE245" s="258"/>
      <c r="AF245" s="258"/>
      <c r="AG245" s="258"/>
      <c r="AH245" s="258"/>
      <c r="AI245" s="258"/>
    </row>
    <row r="246" ht="12.75" customHeight="1">
      <c r="A246" s="258"/>
      <c r="B246" s="258"/>
      <c r="C246" s="258"/>
      <c r="D246" s="258"/>
      <c r="E246" s="258"/>
      <c r="F246" s="258"/>
      <c r="G246" s="258"/>
      <c r="H246" s="259"/>
      <c r="I246" s="258"/>
      <c r="J246" s="258"/>
      <c r="K246" s="258"/>
      <c r="L246" s="258"/>
      <c r="M246" s="258"/>
      <c r="N246" s="258"/>
      <c r="O246" s="258"/>
      <c r="P246" s="258"/>
      <c r="Q246" s="258"/>
      <c r="R246" s="258"/>
      <c r="S246" s="258"/>
      <c r="T246" s="258"/>
      <c r="U246" s="258"/>
      <c r="V246" s="258"/>
      <c r="W246" s="258"/>
      <c r="X246" s="258"/>
      <c r="Y246" s="258"/>
      <c r="Z246" s="258"/>
      <c r="AA246" s="258"/>
      <c r="AB246" s="258"/>
      <c r="AC246" s="258"/>
      <c r="AD246" s="258"/>
      <c r="AE246" s="258"/>
      <c r="AF246" s="258"/>
      <c r="AG246" s="258"/>
      <c r="AH246" s="258"/>
      <c r="AI246" s="258"/>
    </row>
    <row r="247" ht="12.75" customHeight="1">
      <c r="A247" s="258"/>
      <c r="B247" s="258"/>
      <c r="C247" s="258"/>
      <c r="D247" s="258"/>
      <c r="E247" s="258"/>
      <c r="F247" s="258"/>
      <c r="G247" s="258"/>
      <c r="H247" s="259"/>
      <c r="I247" s="258"/>
      <c r="J247" s="258"/>
      <c r="K247" s="258"/>
      <c r="L247" s="258"/>
      <c r="M247" s="258"/>
      <c r="N247" s="258"/>
      <c r="O247" s="258"/>
      <c r="P247" s="258"/>
      <c r="Q247" s="258"/>
      <c r="R247" s="258"/>
      <c r="S247" s="258"/>
      <c r="T247" s="258"/>
      <c r="U247" s="258"/>
      <c r="V247" s="258"/>
      <c r="W247" s="258"/>
      <c r="X247" s="258"/>
      <c r="Y247" s="258"/>
      <c r="Z247" s="258"/>
      <c r="AA247" s="258"/>
      <c r="AB247" s="258"/>
      <c r="AC247" s="258"/>
      <c r="AD247" s="258"/>
      <c r="AE247" s="258"/>
      <c r="AF247" s="258"/>
      <c r="AG247" s="258"/>
      <c r="AH247" s="258"/>
      <c r="AI247" s="258"/>
    </row>
    <row r="248" ht="12.75" customHeight="1">
      <c r="A248" s="258"/>
      <c r="B248" s="258"/>
      <c r="C248" s="258"/>
      <c r="D248" s="258"/>
      <c r="E248" s="258"/>
      <c r="F248" s="258"/>
      <c r="G248" s="258"/>
      <c r="H248" s="259"/>
      <c r="I248" s="258"/>
      <c r="J248" s="258"/>
      <c r="K248" s="258"/>
      <c r="L248" s="258"/>
      <c r="M248" s="258"/>
      <c r="N248" s="258"/>
      <c r="O248" s="258"/>
      <c r="P248" s="258"/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  <c r="AA248" s="258"/>
      <c r="AB248" s="258"/>
      <c r="AC248" s="258"/>
      <c r="AD248" s="258"/>
      <c r="AE248" s="258"/>
      <c r="AF248" s="258"/>
      <c r="AG248" s="258"/>
      <c r="AH248" s="258"/>
      <c r="AI248" s="258"/>
    </row>
    <row r="249" ht="12.75" customHeight="1">
      <c r="A249" s="258"/>
      <c r="B249" s="258"/>
      <c r="C249" s="258"/>
      <c r="D249" s="258"/>
      <c r="E249" s="258"/>
      <c r="F249" s="258"/>
      <c r="G249" s="258"/>
      <c r="H249" s="259"/>
      <c r="I249" s="258"/>
      <c r="J249" s="258"/>
      <c r="K249" s="258"/>
      <c r="L249" s="258"/>
      <c r="M249" s="258"/>
      <c r="N249" s="258"/>
      <c r="O249" s="258"/>
      <c r="P249" s="258"/>
      <c r="Q249" s="258"/>
      <c r="R249" s="258"/>
      <c r="S249" s="258"/>
      <c r="T249" s="258"/>
      <c r="U249" s="258"/>
      <c r="V249" s="258"/>
      <c r="W249" s="258"/>
      <c r="X249" s="258"/>
      <c r="Y249" s="258"/>
      <c r="Z249" s="258"/>
      <c r="AA249" s="258"/>
      <c r="AB249" s="258"/>
      <c r="AC249" s="258"/>
      <c r="AD249" s="258"/>
      <c r="AE249" s="258"/>
      <c r="AF249" s="258"/>
      <c r="AG249" s="258"/>
      <c r="AH249" s="258"/>
      <c r="AI249" s="258"/>
    </row>
    <row r="250" ht="12.75" customHeight="1">
      <c r="A250" s="258"/>
      <c r="B250" s="258"/>
      <c r="C250" s="258"/>
      <c r="D250" s="258"/>
      <c r="E250" s="258"/>
      <c r="F250" s="258"/>
      <c r="G250" s="258"/>
      <c r="H250" s="259"/>
      <c r="I250" s="258"/>
      <c r="J250" s="258"/>
      <c r="K250" s="258"/>
      <c r="L250" s="258"/>
      <c r="M250" s="258"/>
      <c r="N250" s="258"/>
      <c r="O250" s="258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8"/>
      <c r="AH250" s="258"/>
      <c r="AI250" s="258"/>
    </row>
    <row r="251" ht="12.75" customHeight="1">
      <c r="A251" s="258"/>
      <c r="B251" s="258"/>
      <c r="C251" s="258"/>
      <c r="D251" s="258"/>
      <c r="E251" s="258"/>
      <c r="F251" s="258"/>
      <c r="G251" s="258"/>
      <c r="H251" s="259"/>
      <c r="I251" s="258"/>
      <c r="J251" s="258"/>
      <c r="K251" s="258"/>
      <c r="L251" s="258"/>
      <c r="M251" s="258"/>
      <c r="N251" s="258"/>
      <c r="O251" s="258"/>
      <c r="P251" s="258"/>
      <c r="Q251" s="258"/>
      <c r="R251" s="258"/>
      <c r="S251" s="258"/>
      <c r="T251" s="258"/>
      <c r="U251" s="258"/>
      <c r="V251" s="258"/>
      <c r="W251" s="258"/>
      <c r="X251" s="258"/>
      <c r="Y251" s="258"/>
      <c r="Z251" s="258"/>
      <c r="AA251" s="258"/>
      <c r="AB251" s="258"/>
      <c r="AC251" s="258"/>
      <c r="AD251" s="258"/>
      <c r="AE251" s="258"/>
      <c r="AF251" s="258"/>
      <c r="AG251" s="258"/>
      <c r="AH251" s="258"/>
      <c r="AI251" s="258"/>
    </row>
    <row r="252" ht="12.75" customHeight="1">
      <c r="A252" s="258"/>
      <c r="B252" s="258"/>
      <c r="C252" s="258"/>
      <c r="D252" s="258"/>
      <c r="E252" s="258"/>
      <c r="F252" s="258"/>
      <c r="G252" s="258"/>
      <c r="H252" s="259"/>
      <c r="I252" s="258"/>
      <c r="J252" s="258"/>
      <c r="K252" s="258"/>
      <c r="L252" s="258"/>
      <c r="M252" s="258"/>
      <c r="N252" s="258"/>
      <c r="O252" s="258"/>
      <c r="P252" s="258"/>
      <c r="Q252" s="258"/>
      <c r="R252" s="258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8"/>
      <c r="AD252" s="258"/>
      <c r="AE252" s="258"/>
      <c r="AF252" s="258"/>
      <c r="AG252" s="258"/>
      <c r="AH252" s="258"/>
      <c r="AI252" s="258"/>
    </row>
    <row r="253" ht="12.75" customHeight="1">
      <c r="A253" s="258"/>
      <c r="B253" s="258"/>
      <c r="C253" s="258"/>
      <c r="D253" s="258"/>
      <c r="E253" s="258"/>
      <c r="F253" s="258"/>
      <c r="G253" s="258"/>
      <c r="H253" s="259"/>
      <c r="I253" s="258"/>
      <c r="J253" s="258"/>
      <c r="K253" s="258"/>
      <c r="L253" s="258"/>
      <c r="M253" s="258"/>
      <c r="N253" s="258"/>
      <c r="O253" s="258"/>
      <c r="P253" s="258"/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  <c r="AA253" s="258"/>
      <c r="AB253" s="258"/>
      <c r="AC253" s="258"/>
      <c r="AD253" s="258"/>
      <c r="AE253" s="258"/>
      <c r="AF253" s="258"/>
      <c r="AG253" s="258"/>
      <c r="AH253" s="258"/>
      <c r="AI253" s="258"/>
    </row>
    <row r="254" ht="12.75" customHeight="1">
      <c r="A254" s="258"/>
      <c r="B254" s="258"/>
      <c r="C254" s="258"/>
      <c r="D254" s="258"/>
      <c r="E254" s="258"/>
      <c r="F254" s="258"/>
      <c r="G254" s="258"/>
      <c r="H254" s="259"/>
      <c r="I254" s="258"/>
      <c r="J254" s="258"/>
      <c r="K254" s="258"/>
      <c r="L254" s="258"/>
      <c r="M254" s="258"/>
      <c r="N254" s="258"/>
      <c r="O254" s="258"/>
      <c r="P254" s="258"/>
      <c r="Q254" s="258"/>
      <c r="R254" s="258"/>
      <c r="S254" s="258"/>
      <c r="T254" s="258"/>
      <c r="U254" s="258"/>
      <c r="V254" s="258"/>
      <c r="W254" s="258"/>
      <c r="X254" s="258"/>
      <c r="Y254" s="258"/>
      <c r="Z254" s="258"/>
      <c r="AA254" s="258"/>
      <c r="AB254" s="258"/>
      <c r="AC254" s="258"/>
      <c r="AD254" s="258"/>
      <c r="AE254" s="258"/>
      <c r="AF254" s="258"/>
      <c r="AG254" s="258"/>
      <c r="AH254" s="258"/>
      <c r="AI254" s="258"/>
    </row>
    <row r="255" ht="12.75" customHeight="1">
      <c r="A255" s="258"/>
      <c r="B255" s="258"/>
      <c r="C255" s="258"/>
      <c r="D255" s="258"/>
      <c r="E255" s="258"/>
      <c r="F255" s="258"/>
      <c r="G255" s="258"/>
      <c r="H255" s="259"/>
      <c r="I255" s="258"/>
      <c r="J255" s="258"/>
      <c r="K255" s="258"/>
      <c r="L255" s="258"/>
      <c r="M255" s="258"/>
      <c r="N255" s="258"/>
      <c r="O255" s="258"/>
      <c r="P255" s="258"/>
      <c r="Q255" s="258"/>
      <c r="R255" s="258"/>
      <c r="S255" s="258"/>
      <c r="T255" s="258"/>
      <c r="U255" s="258"/>
      <c r="V255" s="258"/>
      <c r="W255" s="258"/>
      <c r="X255" s="258"/>
      <c r="Y255" s="258"/>
      <c r="Z255" s="258"/>
      <c r="AA255" s="258"/>
      <c r="AB255" s="258"/>
      <c r="AC255" s="258"/>
      <c r="AD255" s="258"/>
      <c r="AE255" s="258"/>
      <c r="AF255" s="258"/>
      <c r="AG255" s="258"/>
      <c r="AH255" s="258"/>
      <c r="AI255" s="258"/>
    </row>
    <row r="256" ht="12.75" customHeight="1">
      <c r="A256" s="258"/>
      <c r="B256" s="258"/>
      <c r="C256" s="258"/>
      <c r="D256" s="258"/>
      <c r="E256" s="258"/>
      <c r="F256" s="258"/>
      <c r="G256" s="258"/>
      <c r="H256" s="259"/>
      <c r="I256" s="258"/>
      <c r="J256" s="258"/>
      <c r="K256" s="258"/>
      <c r="L256" s="258"/>
      <c r="M256" s="258"/>
      <c r="N256" s="258"/>
      <c r="O256" s="258"/>
      <c r="P256" s="258"/>
      <c r="Q256" s="258"/>
      <c r="R256" s="258"/>
      <c r="S256" s="258"/>
      <c r="T256" s="258"/>
      <c r="U256" s="258"/>
      <c r="V256" s="258"/>
      <c r="W256" s="258"/>
      <c r="X256" s="258"/>
      <c r="Y256" s="258"/>
      <c r="Z256" s="258"/>
      <c r="AA256" s="258"/>
      <c r="AB256" s="258"/>
      <c r="AC256" s="258"/>
      <c r="AD256" s="258"/>
      <c r="AE256" s="258"/>
      <c r="AF256" s="258"/>
      <c r="AG256" s="258"/>
      <c r="AH256" s="258"/>
      <c r="AI256" s="258"/>
    </row>
    <row r="257" ht="12.75" customHeight="1">
      <c r="A257" s="258"/>
      <c r="B257" s="258"/>
      <c r="C257" s="258"/>
      <c r="D257" s="258"/>
      <c r="E257" s="258"/>
      <c r="F257" s="258"/>
      <c r="G257" s="258"/>
      <c r="H257" s="259"/>
      <c r="I257" s="258"/>
      <c r="J257" s="258"/>
      <c r="K257" s="258"/>
      <c r="L257" s="258"/>
      <c r="M257" s="258"/>
      <c r="N257" s="258"/>
      <c r="O257" s="258"/>
      <c r="P257" s="258"/>
      <c r="Q257" s="258"/>
      <c r="R257" s="258"/>
      <c r="S257" s="258"/>
      <c r="T257" s="258"/>
      <c r="U257" s="258"/>
      <c r="V257" s="258"/>
      <c r="W257" s="258"/>
      <c r="X257" s="258"/>
      <c r="Y257" s="258"/>
      <c r="Z257" s="258"/>
      <c r="AA257" s="258"/>
      <c r="AB257" s="258"/>
      <c r="AC257" s="258"/>
      <c r="AD257" s="258"/>
      <c r="AE257" s="258"/>
      <c r="AF257" s="258"/>
      <c r="AG257" s="258"/>
      <c r="AH257" s="258"/>
      <c r="AI257" s="258"/>
    </row>
    <row r="258" ht="12.75" customHeight="1">
      <c r="A258" s="258"/>
      <c r="B258" s="258"/>
      <c r="C258" s="258"/>
      <c r="D258" s="258"/>
      <c r="E258" s="258"/>
      <c r="F258" s="258"/>
      <c r="G258" s="258"/>
      <c r="H258" s="259"/>
      <c r="I258" s="258"/>
      <c r="J258" s="258"/>
      <c r="K258" s="258"/>
      <c r="L258" s="258"/>
      <c r="M258" s="258"/>
      <c r="N258" s="258"/>
      <c r="O258" s="258"/>
      <c r="P258" s="258"/>
      <c r="Q258" s="258"/>
      <c r="R258" s="258"/>
      <c r="S258" s="258"/>
      <c r="T258" s="258"/>
      <c r="U258" s="258"/>
      <c r="V258" s="258"/>
      <c r="W258" s="258"/>
      <c r="X258" s="258"/>
      <c r="Y258" s="258"/>
      <c r="Z258" s="258"/>
      <c r="AA258" s="258"/>
      <c r="AB258" s="258"/>
      <c r="AC258" s="258"/>
      <c r="AD258" s="258"/>
      <c r="AE258" s="258"/>
      <c r="AF258" s="258"/>
      <c r="AG258" s="258"/>
      <c r="AH258" s="258"/>
      <c r="AI258" s="258"/>
    </row>
    <row r="259" ht="12.75" customHeight="1">
      <c r="A259" s="258"/>
      <c r="B259" s="258"/>
      <c r="C259" s="258"/>
      <c r="D259" s="258"/>
      <c r="E259" s="258"/>
      <c r="F259" s="258"/>
      <c r="G259" s="258"/>
      <c r="H259" s="259"/>
      <c r="I259" s="258"/>
      <c r="J259" s="258"/>
      <c r="K259" s="258"/>
      <c r="L259" s="258"/>
      <c r="M259" s="258"/>
      <c r="N259" s="258"/>
      <c r="O259" s="258"/>
      <c r="P259" s="258"/>
      <c r="Q259" s="258"/>
      <c r="R259" s="258"/>
      <c r="S259" s="258"/>
      <c r="T259" s="258"/>
      <c r="U259" s="258"/>
      <c r="V259" s="258"/>
      <c r="W259" s="258"/>
      <c r="X259" s="258"/>
      <c r="Y259" s="258"/>
      <c r="Z259" s="258"/>
      <c r="AA259" s="258"/>
      <c r="AB259" s="258"/>
      <c r="AC259" s="258"/>
      <c r="AD259" s="258"/>
      <c r="AE259" s="258"/>
      <c r="AF259" s="258"/>
      <c r="AG259" s="258"/>
      <c r="AH259" s="258"/>
      <c r="AI259" s="258"/>
    </row>
    <row r="260" ht="12.75" customHeight="1">
      <c r="A260" s="258"/>
      <c r="B260" s="258"/>
      <c r="C260" s="258"/>
      <c r="D260" s="258"/>
      <c r="E260" s="258"/>
      <c r="F260" s="258"/>
      <c r="G260" s="258"/>
      <c r="H260" s="259"/>
      <c r="I260" s="258"/>
      <c r="J260" s="258"/>
      <c r="K260" s="258"/>
      <c r="L260" s="258"/>
      <c r="M260" s="258"/>
      <c r="N260" s="258"/>
      <c r="O260" s="258"/>
      <c r="P260" s="258"/>
      <c r="Q260" s="258"/>
      <c r="R260" s="258"/>
      <c r="S260" s="258"/>
      <c r="T260" s="258"/>
      <c r="U260" s="258"/>
      <c r="V260" s="258"/>
      <c r="W260" s="258"/>
      <c r="X260" s="258"/>
      <c r="Y260" s="258"/>
      <c r="Z260" s="258"/>
      <c r="AA260" s="258"/>
      <c r="AB260" s="258"/>
      <c r="AC260" s="258"/>
      <c r="AD260" s="258"/>
      <c r="AE260" s="258"/>
      <c r="AF260" s="258"/>
      <c r="AG260" s="258"/>
      <c r="AH260" s="258"/>
      <c r="AI260" s="258"/>
    </row>
    <row r="261" ht="12.75" customHeight="1">
      <c r="A261" s="258"/>
      <c r="B261" s="258"/>
      <c r="C261" s="258"/>
      <c r="D261" s="258"/>
      <c r="E261" s="258"/>
      <c r="F261" s="258"/>
      <c r="G261" s="258"/>
      <c r="H261" s="259"/>
      <c r="I261" s="258"/>
      <c r="J261" s="258"/>
      <c r="K261" s="258"/>
      <c r="L261" s="258"/>
      <c r="M261" s="258"/>
      <c r="N261" s="258"/>
      <c r="O261" s="258"/>
      <c r="P261" s="258"/>
      <c r="Q261" s="258"/>
      <c r="R261" s="258"/>
      <c r="S261" s="258"/>
      <c r="T261" s="258"/>
      <c r="U261" s="258"/>
      <c r="V261" s="258"/>
      <c r="W261" s="258"/>
      <c r="X261" s="258"/>
      <c r="Y261" s="258"/>
      <c r="Z261" s="258"/>
      <c r="AA261" s="258"/>
      <c r="AB261" s="258"/>
      <c r="AC261" s="258"/>
      <c r="AD261" s="258"/>
      <c r="AE261" s="258"/>
      <c r="AF261" s="258"/>
      <c r="AG261" s="258"/>
      <c r="AH261" s="258"/>
      <c r="AI261" s="258"/>
    </row>
    <row r="262" ht="12.75" customHeight="1">
      <c r="A262" s="258"/>
      <c r="B262" s="258"/>
      <c r="C262" s="258"/>
      <c r="D262" s="258"/>
      <c r="E262" s="258"/>
      <c r="F262" s="258"/>
      <c r="G262" s="258"/>
      <c r="H262" s="259"/>
      <c r="I262" s="258"/>
      <c r="J262" s="258"/>
      <c r="K262" s="258"/>
      <c r="L262" s="258"/>
      <c r="M262" s="258"/>
      <c r="N262" s="258"/>
      <c r="O262" s="258"/>
      <c r="P262" s="258"/>
      <c r="Q262" s="258"/>
      <c r="R262" s="258"/>
      <c r="S262" s="258"/>
      <c r="T262" s="258"/>
      <c r="U262" s="258"/>
      <c r="V262" s="258"/>
      <c r="W262" s="258"/>
      <c r="X262" s="258"/>
      <c r="Y262" s="258"/>
      <c r="Z262" s="258"/>
      <c r="AA262" s="258"/>
      <c r="AB262" s="258"/>
      <c r="AC262" s="258"/>
      <c r="AD262" s="258"/>
      <c r="AE262" s="258"/>
      <c r="AF262" s="258"/>
      <c r="AG262" s="258"/>
      <c r="AH262" s="258"/>
      <c r="AI262" s="258"/>
    </row>
    <row r="263" ht="12.75" customHeight="1">
      <c r="A263" s="258"/>
      <c r="B263" s="258"/>
      <c r="C263" s="258"/>
      <c r="D263" s="258"/>
      <c r="E263" s="258"/>
      <c r="F263" s="258"/>
      <c r="G263" s="258"/>
      <c r="H263" s="259"/>
      <c r="I263" s="258"/>
      <c r="J263" s="258"/>
      <c r="K263" s="258"/>
      <c r="L263" s="258"/>
      <c r="M263" s="258"/>
      <c r="N263" s="258"/>
      <c r="O263" s="258"/>
      <c r="P263" s="258"/>
      <c r="Q263" s="258"/>
      <c r="R263" s="258"/>
      <c r="S263" s="258"/>
      <c r="T263" s="258"/>
      <c r="U263" s="258"/>
      <c r="V263" s="258"/>
      <c r="W263" s="258"/>
      <c r="X263" s="258"/>
      <c r="Y263" s="258"/>
      <c r="Z263" s="258"/>
      <c r="AA263" s="258"/>
      <c r="AB263" s="258"/>
      <c r="AC263" s="258"/>
      <c r="AD263" s="258"/>
      <c r="AE263" s="258"/>
      <c r="AF263" s="258"/>
      <c r="AG263" s="258"/>
      <c r="AH263" s="258"/>
      <c r="AI263" s="258"/>
    </row>
    <row r="264" ht="12.75" customHeight="1">
      <c r="A264" s="258"/>
      <c r="B264" s="258"/>
      <c r="C264" s="258"/>
      <c r="D264" s="258"/>
      <c r="E264" s="258"/>
      <c r="F264" s="258"/>
      <c r="G264" s="258"/>
      <c r="H264" s="259"/>
      <c r="I264" s="258"/>
      <c r="J264" s="258"/>
      <c r="K264" s="258"/>
      <c r="L264" s="258"/>
      <c r="M264" s="258"/>
      <c r="N264" s="258"/>
      <c r="O264" s="258"/>
      <c r="P264" s="258"/>
      <c r="Q264" s="258"/>
      <c r="R264" s="258"/>
      <c r="S264" s="258"/>
      <c r="T264" s="258"/>
      <c r="U264" s="258"/>
      <c r="V264" s="258"/>
      <c r="W264" s="258"/>
      <c r="X264" s="258"/>
      <c r="Y264" s="258"/>
      <c r="Z264" s="258"/>
      <c r="AA264" s="258"/>
      <c r="AB264" s="258"/>
      <c r="AC264" s="258"/>
      <c r="AD264" s="258"/>
      <c r="AE264" s="258"/>
      <c r="AF264" s="258"/>
      <c r="AG264" s="258"/>
      <c r="AH264" s="258"/>
      <c r="AI264" s="258"/>
    </row>
    <row r="265" ht="12.75" customHeight="1">
      <c r="A265" s="258"/>
      <c r="B265" s="258"/>
      <c r="C265" s="258"/>
      <c r="D265" s="258"/>
      <c r="E265" s="258"/>
      <c r="F265" s="258"/>
      <c r="G265" s="258"/>
      <c r="H265" s="259"/>
      <c r="I265" s="258"/>
      <c r="J265" s="258"/>
      <c r="K265" s="258"/>
      <c r="L265" s="258"/>
      <c r="M265" s="258"/>
      <c r="N265" s="258"/>
      <c r="O265" s="258"/>
      <c r="P265" s="258"/>
      <c r="Q265" s="258"/>
      <c r="R265" s="258"/>
      <c r="S265" s="258"/>
      <c r="T265" s="258"/>
      <c r="U265" s="258"/>
      <c r="V265" s="258"/>
      <c r="W265" s="258"/>
      <c r="X265" s="258"/>
      <c r="Y265" s="258"/>
      <c r="Z265" s="258"/>
      <c r="AA265" s="258"/>
      <c r="AB265" s="258"/>
      <c r="AC265" s="258"/>
      <c r="AD265" s="258"/>
      <c r="AE265" s="258"/>
      <c r="AF265" s="258"/>
      <c r="AG265" s="258"/>
      <c r="AH265" s="258"/>
      <c r="AI265" s="258"/>
    </row>
    <row r="266" ht="12.75" customHeight="1">
      <c r="A266" s="258"/>
      <c r="B266" s="258"/>
      <c r="C266" s="258"/>
      <c r="D266" s="258"/>
      <c r="E266" s="258"/>
      <c r="F266" s="258"/>
      <c r="G266" s="258"/>
      <c r="H266" s="259"/>
      <c r="I266" s="258"/>
      <c r="J266" s="258"/>
      <c r="K266" s="258"/>
      <c r="L266" s="258"/>
      <c r="M266" s="258"/>
      <c r="N266" s="258"/>
      <c r="O266" s="258"/>
      <c r="P266" s="258"/>
      <c r="Q266" s="258"/>
      <c r="R266" s="258"/>
      <c r="S266" s="258"/>
      <c r="T266" s="258"/>
      <c r="U266" s="258"/>
      <c r="V266" s="258"/>
      <c r="W266" s="258"/>
      <c r="X266" s="258"/>
      <c r="Y266" s="258"/>
      <c r="Z266" s="258"/>
      <c r="AA266" s="258"/>
      <c r="AB266" s="258"/>
      <c r="AC266" s="258"/>
      <c r="AD266" s="258"/>
      <c r="AE266" s="258"/>
      <c r="AF266" s="258"/>
      <c r="AG266" s="258"/>
      <c r="AH266" s="258"/>
      <c r="AI266" s="258"/>
    </row>
    <row r="267" ht="12.75" customHeight="1">
      <c r="A267" s="258"/>
      <c r="B267" s="258"/>
      <c r="C267" s="258"/>
      <c r="D267" s="258"/>
      <c r="E267" s="258"/>
      <c r="F267" s="258"/>
      <c r="G267" s="258"/>
      <c r="H267" s="259"/>
      <c r="I267" s="258"/>
      <c r="J267" s="258"/>
      <c r="K267" s="258"/>
      <c r="L267" s="258"/>
      <c r="M267" s="258"/>
      <c r="N267" s="258"/>
      <c r="O267" s="258"/>
      <c r="P267" s="258"/>
      <c r="Q267" s="258"/>
      <c r="R267" s="258"/>
      <c r="S267" s="258"/>
      <c r="T267" s="258"/>
      <c r="U267" s="258"/>
      <c r="V267" s="258"/>
      <c r="W267" s="258"/>
      <c r="X267" s="258"/>
      <c r="Y267" s="258"/>
      <c r="Z267" s="258"/>
      <c r="AA267" s="258"/>
      <c r="AB267" s="258"/>
      <c r="AC267" s="258"/>
      <c r="AD267" s="258"/>
      <c r="AE267" s="258"/>
      <c r="AF267" s="258"/>
      <c r="AG267" s="258"/>
      <c r="AH267" s="258"/>
      <c r="AI267" s="258"/>
    </row>
    <row r="268" ht="12.75" customHeight="1">
      <c r="A268" s="258"/>
      <c r="B268" s="258"/>
      <c r="C268" s="258"/>
      <c r="D268" s="258"/>
      <c r="E268" s="258"/>
      <c r="F268" s="258"/>
      <c r="G268" s="258"/>
      <c r="H268" s="259"/>
      <c r="I268" s="258"/>
      <c r="J268" s="258"/>
      <c r="K268" s="258"/>
      <c r="L268" s="258"/>
      <c r="M268" s="258"/>
      <c r="N268" s="258"/>
      <c r="O268" s="258"/>
      <c r="P268" s="258"/>
      <c r="Q268" s="258"/>
      <c r="R268" s="258"/>
      <c r="S268" s="258"/>
      <c r="T268" s="258"/>
      <c r="U268" s="258"/>
      <c r="V268" s="258"/>
      <c r="W268" s="258"/>
      <c r="X268" s="258"/>
      <c r="Y268" s="258"/>
      <c r="Z268" s="258"/>
      <c r="AA268" s="258"/>
      <c r="AB268" s="258"/>
      <c r="AC268" s="258"/>
      <c r="AD268" s="258"/>
      <c r="AE268" s="258"/>
      <c r="AF268" s="258"/>
      <c r="AG268" s="258"/>
      <c r="AH268" s="258"/>
      <c r="AI268" s="258"/>
    </row>
    <row r="269" ht="12.75" customHeight="1">
      <c r="A269" s="258"/>
      <c r="B269" s="258"/>
      <c r="C269" s="258"/>
      <c r="D269" s="258"/>
      <c r="E269" s="258"/>
      <c r="F269" s="258"/>
      <c r="G269" s="258"/>
      <c r="H269" s="259"/>
      <c r="I269" s="258"/>
      <c r="J269" s="258"/>
      <c r="K269" s="258"/>
      <c r="L269" s="258"/>
      <c r="M269" s="258"/>
      <c r="N269" s="258"/>
      <c r="O269" s="258"/>
      <c r="P269" s="258"/>
      <c r="Q269" s="258"/>
      <c r="R269" s="258"/>
      <c r="S269" s="258"/>
      <c r="T269" s="258"/>
      <c r="U269" s="258"/>
      <c r="V269" s="258"/>
      <c r="W269" s="258"/>
      <c r="X269" s="258"/>
      <c r="Y269" s="258"/>
      <c r="Z269" s="258"/>
      <c r="AA269" s="258"/>
      <c r="AB269" s="258"/>
      <c r="AC269" s="258"/>
      <c r="AD269" s="258"/>
      <c r="AE269" s="258"/>
      <c r="AF269" s="258"/>
      <c r="AG269" s="258"/>
      <c r="AH269" s="258"/>
      <c r="AI269" s="258"/>
    </row>
    <row r="270" ht="12.75" customHeight="1">
      <c r="A270" s="258"/>
      <c r="B270" s="258"/>
      <c r="C270" s="258"/>
      <c r="D270" s="258"/>
      <c r="E270" s="258"/>
      <c r="F270" s="258"/>
      <c r="G270" s="258"/>
      <c r="H270" s="259"/>
      <c r="I270" s="258"/>
      <c r="J270" s="258"/>
      <c r="K270" s="258"/>
      <c r="L270" s="258"/>
      <c r="M270" s="258"/>
      <c r="N270" s="258"/>
      <c r="O270" s="258"/>
      <c r="P270" s="258"/>
      <c r="Q270" s="258"/>
      <c r="R270" s="258"/>
      <c r="S270" s="258"/>
      <c r="T270" s="258"/>
      <c r="U270" s="258"/>
      <c r="V270" s="258"/>
      <c r="W270" s="258"/>
      <c r="X270" s="258"/>
      <c r="Y270" s="258"/>
      <c r="Z270" s="258"/>
      <c r="AA270" s="258"/>
      <c r="AB270" s="258"/>
      <c r="AC270" s="258"/>
      <c r="AD270" s="258"/>
      <c r="AE270" s="258"/>
      <c r="AF270" s="258"/>
      <c r="AG270" s="258"/>
      <c r="AH270" s="258"/>
      <c r="AI270" s="258"/>
    </row>
    <row r="271" ht="12.75" customHeight="1">
      <c r="A271" s="258"/>
      <c r="B271" s="258"/>
      <c r="C271" s="258"/>
      <c r="D271" s="258"/>
      <c r="E271" s="258"/>
      <c r="F271" s="258"/>
      <c r="G271" s="258"/>
      <c r="H271" s="259"/>
      <c r="I271" s="258"/>
      <c r="J271" s="258"/>
      <c r="K271" s="258"/>
      <c r="L271" s="258"/>
      <c r="M271" s="258"/>
      <c r="N271" s="258"/>
      <c r="O271" s="258"/>
      <c r="P271" s="258"/>
      <c r="Q271" s="258"/>
      <c r="R271" s="258"/>
      <c r="S271" s="258"/>
      <c r="T271" s="258"/>
      <c r="U271" s="258"/>
      <c r="V271" s="258"/>
      <c r="W271" s="258"/>
      <c r="X271" s="258"/>
      <c r="Y271" s="258"/>
      <c r="Z271" s="258"/>
      <c r="AA271" s="258"/>
      <c r="AB271" s="258"/>
      <c r="AC271" s="258"/>
      <c r="AD271" s="258"/>
      <c r="AE271" s="258"/>
      <c r="AF271" s="258"/>
      <c r="AG271" s="258"/>
      <c r="AH271" s="258"/>
      <c r="AI271" s="258"/>
    </row>
    <row r="272" ht="12.75" customHeight="1">
      <c r="A272" s="258"/>
      <c r="B272" s="258"/>
      <c r="C272" s="258"/>
      <c r="D272" s="258"/>
      <c r="E272" s="258"/>
      <c r="F272" s="258"/>
      <c r="G272" s="258"/>
      <c r="H272" s="259"/>
      <c r="I272" s="258"/>
      <c r="J272" s="258"/>
      <c r="K272" s="258"/>
      <c r="L272" s="258"/>
      <c r="M272" s="258"/>
      <c r="N272" s="258"/>
      <c r="O272" s="258"/>
      <c r="P272" s="258"/>
      <c r="Q272" s="258"/>
      <c r="R272" s="258"/>
      <c r="S272" s="258"/>
      <c r="T272" s="258"/>
      <c r="U272" s="258"/>
      <c r="V272" s="258"/>
      <c r="W272" s="258"/>
      <c r="X272" s="258"/>
      <c r="Y272" s="258"/>
      <c r="Z272" s="258"/>
      <c r="AA272" s="258"/>
      <c r="AB272" s="258"/>
      <c r="AC272" s="258"/>
      <c r="AD272" s="258"/>
      <c r="AE272" s="258"/>
      <c r="AF272" s="258"/>
      <c r="AG272" s="258"/>
      <c r="AH272" s="258"/>
      <c r="AI272" s="258"/>
    </row>
    <row r="273" ht="12.75" customHeight="1">
      <c r="A273" s="258"/>
      <c r="B273" s="258"/>
      <c r="C273" s="258"/>
      <c r="D273" s="258"/>
      <c r="E273" s="258"/>
      <c r="F273" s="258"/>
      <c r="G273" s="258"/>
      <c r="H273" s="259"/>
      <c r="I273" s="258"/>
      <c r="J273" s="258"/>
      <c r="K273" s="258"/>
      <c r="L273" s="258"/>
      <c r="M273" s="258"/>
      <c r="N273" s="258"/>
      <c r="O273" s="258"/>
      <c r="P273" s="258"/>
      <c r="Q273" s="258"/>
      <c r="R273" s="258"/>
      <c r="S273" s="258"/>
      <c r="T273" s="258"/>
      <c r="U273" s="258"/>
      <c r="V273" s="258"/>
      <c r="W273" s="258"/>
      <c r="X273" s="258"/>
      <c r="Y273" s="258"/>
      <c r="Z273" s="258"/>
      <c r="AA273" s="258"/>
      <c r="AB273" s="258"/>
      <c r="AC273" s="258"/>
      <c r="AD273" s="258"/>
      <c r="AE273" s="258"/>
      <c r="AF273" s="258"/>
      <c r="AG273" s="258"/>
      <c r="AH273" s="258"/>
      <c r="AI273" s="258"/>
    </row>
    <row r="274" ht="12.75" customHeight="1">
      <c r="A274" s="258"/>
      <c r="B274" s="258"/>
      <c r="C274" s="258"/>
      <c r="D274" s="258"/>
      <c r="E274" s="258"/>
      <c r="F274" s="258"/>
      <c r="G274" s="258"/>
      <c r="H274" s="259"/>
      <c r="I274" s="258"/>
      <c r="J274" s="258"/>
      <c r="K274" s="258"/>
      <c r="L274" s="258"/>
      <c r="M274" s="258"/>
      <c r="N274" s="258"/>
      <c r="O274" s="258"/>
      <c r="P274" s="258"/>
      <c r="Q274" s="258"/>
      <c r="R274" s="258"/>
      <c r="S274" s="258"/>
      <c r="T274" s="258"/>
      <c r="U274" s="258"/>
      <c r="V274" s="258"/>
      <c r="W274" s="258"/>
      <c r="X274" s="258"/>
      <c r="Y274" s="258"/>
      <c r="Z274" s="258"/>
      <c r="AA274" s="258"/>
      <c r="AB274" s="258"/>
      <c r="AC274" s="258"/>
      <c r="AD274" s="258"/>
      <c r="AE274" s="258"/>
      <c r="AF274" s="258"/>
      <c r="AG274" s="258"/>
      <c r="AH274" s="258"/>
      <c r="AI274" s="258"/>
    </row>
    <row r="275" ht="12.75" customHeight="1">
      <c r="A275" s="258"/>
      <c r="B275" s="258"/>
      <c r="C275" s="258"/>
      <c r="D275" s="258"/>
      <c r="E275" s="258"/>
      <c r="F275" s="258"/>
      <c r="G275" s="258"/>
      <c r="H275" s="259"/>
      <c r="I275" s="258"/>
      <c r="J275" s="258"/>
      <c r="K275" s="258"/>
      <c r="L275" s="258"/>
      <c r="M275" s="258"/>
      <c r="N275" s="258"/>
      <c r="O275" s="258"/>
      <c r="P275" s="258"/>
      <c r="Q275" s="258"/>
      <c r="R275" s="258"/>
      <c r="S275" s="258"/>
      <c r="T275" s="258"/>
      <c r="U275" s="258"/>
      <c r="V275" s="258"/>
      <c r="W275" s="258"/>
      <c r="X275" s="258"/>
      <c r="Y275" s="258"/>
      <c r="Z275" s="258"/>
      <c r="AA275" s="258"/>
      <c r="AB275" s="258"/>
      <c r="AC275" s="258"/>
      <c r="AD275" s="258"/>
      <c r="AE275" s="258"/>
      <c r="AF275" s="258"/>
      <c r="AG275" s="258"/>
      <c r="AH275" s="258"/>
      <c r="AI275" s="258"/>
    </row>
    <row r="276" ht="15.75" customHeight="1">
      <c r="A276" s="258"/>
      <c r="B276" s="258"/>
      <c r="C276" s="258"/>
      <c r="D276" s="258"/>
      <c r="E276" s="258"/>
      <c r="F276" s="258"/>
      <c r="G276" s="258"/>
      <c r="H276" s="259"/>
      <c r="I276" s="258"/>
      <c r="J276" s="258"/>
      <c r="K276" s="258"/>
      <c r="L276" s="258"/>
      <c r="M276" s="258"/>
      <c r="N276" s="258"/>
      <c r="O276" s="258"/>
      <c r="P276" s="258"/>
      <c r="Q276" s="258"/>
      <c r="R276" s="258"/>
      <c r="S276" s="258"/>
      <c r="T276" s="258"/>
      <c r="U276" s="258"/>
      <c r="V276" s="258"/>
      <c r="W276" s="258"/>
      <c r="X276" s="258"/>
      <c r="Y276" s="258"/>
      <c r="Z276" s="258"/>
      <c r="AA276" s="258"/>
      <c r="AB276" s="258"/>
      <c r="AC276" s="258"/>
      <c r="AD276" s="258"/>
      <c r="AE276" s="258"/>
      <c r="AF276" s="258"/>
      <c r="AG276" s="258"/>
      <c r="AH276" s="258"/>
      <c r="AI276" s="258"/>
    </row>
    <row r="277" ht="15.75" customHeight="1">
      <c r="H277" s="263"/>
    </row>
    <row r="278" ht="15.75" customHeight="1">
      <c r="H278" s="263"/>
    </row>
    <row r="279" ht="15.75" customHeight="1">
      <c r="H279" s="263"/>
    </row>
    <row r="280" ht="15.75" customHeight="1">
      <c r="H280" s="263"/>
    </row>
    <row r="281" ht="15.75" customHeight="1">
      <c r="H281" s="263"/>
    </row>
    <row r="282" ht="15.75" customHeight="1">
      <c r="H282" s="263"/>
    </row>
    <row r="283" ht="15.75" customHeight="1">
      <c r="H283" s="263"/>
    </row>
    <row r="284" ht="15.75" customHeight="1">
      <c r="H284" s="263"/>
    </row>
    <row r="285" ht="15.75" customHeight="1">
      <c r="H285" s="263"/>
    </row>
    <row r="286" ht="15.75" customHeight="1">
      <c r="H286" s="263"/>
    </row>
    <row r="287" ht="15.75" customHeight="1">
      <c r="H287" s="263"/>
    </row>
    <row r="288" ht="15.75" customHeight="1">
      <c r="H288" s="263"/>
    </row>
    <row r="289" ht="15.75" customHeight="1">
      <c r="H289" s="263"/>
    </row>
    <row r="290" ht="15.75" customHeight="1">
      <c r="H290" s="263"/>
    </row>
    <row r="291" ht="15.75" customHeight="1">
      <c r="H291" s="263"/>
    </row>
    <row r="292" ht="15.75" customHeight="1">
      <c r="H292" s="263"/>
    </row>
    <row r="293" ht="15.75" customHeight="1">
      <c r="H293" s="263"/>
    </row>
    <row r="294" ht="15.75" customHeight="1">
      <c r="H294" s="263"/>
    </row>
    <row r="295" ht="15.75" customHeight="1">
      <c r="H295" s="263"/>
    </row>
    <row r="296" ht="15.75" customHeight="1">
      <c r="H296" s="263"/>
    </row>
    <row r="297" ht="15.75" customHeight="1">
      <c r="H297" s="263"/>
    </row>
    <row r="298" ht="15.75" customHeight="1">
      <c r="H298" s="263"/>
    </row>
    <row r="299" ht="15.75" customHeight="1">
      <c r="H299" s="263"/>
    </row>
    <row r="300" ht="15.75" customHeight="1">
      <c r="H300" s="263"/>
    </row>
    <row r="301" ht="15.75" customHeight="1">
      <c r="H301" s="263"/>
    </row>
    <row r="302" ht="15.75" customHeight="1">
      <c r="H302" s="263"/>
    </row>
    <row r="303" ht="15.75" customHeight="1">
      <c r="H303" s="263"/>
    </row>
    <row r="304" ht="15.75" customHeight="1">
      <c r="H304" s="263"/>
    </row>
    <row r="305" ht="15.75" customHeight="1">
      <c r="H305" s="263"/>
    </row>
    <row r="306" ht="15.75" customHeight="1">
      <c r="H306" s="263"/>
    </row>
    <row r="307" ht="15.75" customHeight="1">
      <c r="H307" s="263"/>
    </row>
    <row r="308" ht="15.75" customHeight="1">
      <c r="H308" s="263"/>
    </row>
    <row r="309" ht="15.75" customHeight="1">
      <c r="H309" s="263"/>
    </row>
    <row r="310" ht="15.75" customHeight="1">
      <c r="H310" s="263"/>
    </row>
    <row r="311" ht="15.75" customHeight="1">
      <c r="H311" s="263"/>
    </row>
    <row r="312" ht="15.75" customHeight="1">
      <c r="H312" s="263"/>
    </row>
    <row r="313" ht="15.75" customHeight="1">
      <c r="H313" s="263"/>
    </row>
    <row r="314" ht="15.75" customHeight="1">
      <c r="H314" s="263"/>
    </row>
    <row r="315" ht="15.75" customHeight="1">
      <c r="H315" s="263"/>
    </row>
    <row r="316" ht="15.75" customHeight="1">
      <c r="H316" s="263"/>
    </row>
    <row r="317" ht="15.75" customHeight="1">
      <c r="H317" s="263"/>
    </row>
    <row r="318" ht="15.75" customHeight="1">
      <c r="H318" s="263"/>
    </row>
    <row r="319" ht="15.75" customHeight="1">
      <c r="H319" s="263"/>
    </row>
    <row r="320" ht="15.75" customHeight="1">
      <c r="H320" s="263"/>
    </row>
    <row r="321" ht="15.75" customHeight="1">
      <c r="H321" s="263"/>
    </row>
    <row r="322" ht="15.75" customHeight="1">
      <c r="H322" s="263"/>
    </row>
    <row r="323" ht="15.75" customHeight="1">
      <c r="H323" s="263"/>
    </row>
    <row r="324" ht="15.75" customHeight="1">
      <c r="H324" s="263"/>
    </row>
    <row r="325" ht="15.75" customHeight="1">
      <c r="H325" s="263"/>
    </row>
    <row r="326" ht="15.75" customHeight="1">
      <c r="H326" s="263"/>
    </row>
    <row r="327" ht="15.75" customHeight="1">
      <c r="H327" s="263"/>
    </row>
    <row r="328" ht="15.75" customHeight="1">
      <c r="H328" s="263"/>
    </row>
    <row r="329" ht="15.75" customHeight="1">
      <c r="H329" s="263"/>
    </row>
    <row r="330" ht="15.75" customHeight="1">
      <c r="H330" s="263"/>
    </row>
    <row r="331" ht="15.75" customHeight="1">
      <c r="H331" s="263"/>
    </row>
    <row r="332" ht="15.75" customHeight="1">
      <c r="H332" s="263"/>
    </row>
    <row r="333" ht="15.75" customHeight="1">
      <c r="H333" s="263"/>
    </row>
    <row r="334" ht="15.75" customHeight="1">
      <c r="H334" s="263"/>
    </row>
    <row r="335" ht="15.75" customHeight="1">
      <c r="H335" s="263"/>
    </row>
    <row r="336" ht="15.75" customHeight="1">
      <c r="H336" s="263"/>
    </row>
    <row r="337" ht="15.75" customHeight="1">
      <c r="H337" s="263"/>
    </row>
    <row r="338" ht="15.75" customHeight="1">
      <c r="H338" s="263"/>
    </row>
    <row r="339" ht="15.75" customHeight="1">
      <c r="H339" s="263"/>
    </row>
    <row r="340" ht="15.75" customHeight="1">
      <c r="H340" s="263"/>
    </row>
    <row r="341" ht="15.75" customHeight="1">
      <c r="H341" s="263"/>
    </row>
    <row r="342" ht="15.75" customHeight="1">
      <c r="H342" s="263"/>
    </row>
    <row r="343" ht="15.75" customHeight="1">
      <c r="H343" s="263"/>
    </row>
    <row r="344" ht="15.75" customHeight="1">
      <c r="H344" s="263"/>
    </row>
    <row r="345" ht="15.75" customHeight="1">
      <c r="H345" s="263"/>
    </row>
    <row r="346" ht="15.75" customHeight="1">
      <c r="H346" s="263"/>
    </row>
    <row r="347" ht="15.75" customHeight="1">
      <c r="H347" s="263"/>
    </row>
    <row r="348" ht="15.75" customHeight="1">
      <c r="H348" s="263"/>
    </row>
    <row r="349" ht="15.75" customHeight="1">
      <c r="H349" s="263"/>
    </row>
    <row r="350" ht="15.75" customHeight="1">
      <c r="H350" s="263"/>
    </row>
    <row r="351" ht="15.75" customHeight="1">
      <c r="H351" s="263"/>
    </row>
    <row r="352" ht="15.75" customHeight="1">
      <c r="H352" s="263"/>
    </row>
    <row r="353" ht="15.75" customHeight="1">
      <c r="H353" s="263"/>
    </row>
    <row r="354" ht="15.75" customHeight="1">
      <c r="H354" s="263"/>
    </row>
    <row r="355" ht="15.75" customHeight="1">
      <c r="H355" s="263"/>
    </row>
    <row r="356" ht="15.75" customHeight="1">
      <c r="H356" s="263"/>
    </row>
    <row r="357" ht="15.75" customHeight="1">
      <c r="H357" s="263"/>
    </row>
    <row r="358" ht="15.75" customHeight="1">
      <c r="H358" s="263"/>
    </row>
    <row r="359" ht="15.75" customHeight="1">
      <c r="H359" s="263"/>
    </row>
    <row r="360" ht="15.75" customHeight="1">
      <c r="H360" s="263"/>
    </row>
    <row r="361" ht="15.75" customHeight="1">
      <c r="H361" s="263"/>
    </row>
    <row r="362" ht="15.75" customHeight="1">
      <c r="H362" s="263"/>
    </row>
    <row r="363" ht="15.75" customHeight="1">
      <c r="H363" s="263"/>
    </row>
    <row r="364" ht="15.75" customHeight="1">
      <c r="H364" s="263"/>
    </row>
    <row r="365" ht="15.75" customHeight="1">
      <c r="H365" s="263"/>
    </row>
    <row r="366" ht="15.75" customHeight="1">
      <c r="H366" s="263"/>
    </row>
    <row r="367" ht="15.75" customHeight="1">
      <c r="H367" s="263"/>
    </row>
    <row r="368" ht="15.75" customHeight="1">
      <c r="H368" s="263"/>
    </row>
    <row r="369" ht="15.75" customHeight="1">
      <c r="H369" s="263"/>
    </row>
    <row r="370" ht="15.75" customHeight="1">
      <c r="H370" s="263"/>
    </row>
    <row r="371" ht="15.75" customHeight="1">
      <c r="H371" s="263"/>
    </row>
    <row r="372" ht="15.75" customHeight="1">
      <c r="H372" s="263"/>
    </row>
    <row r="373" ht="15.75" customHeight="1">
      <c r="H373" s="263"/>
    </row>
    <row r="374" ht="15.75" customHeight="1">
      <c r="H374" s="263"/>
    </row>
    <row r="375" ht="15.75" customHeight="1">
      <c r="H375" s="263"/>
    </row>
    <row r="376" ht="15.75" customHeight="1">
      <c r="H376" s="263"/>
    </row>
    <row r="377" ht="15.75" customHeight="1">
      <c r="H377" s="263"/>
    </row>
    <row r="378" ht="15.75" customHeight="1">
      <c r="H378" s="263"/>
    </row>
    <row r="379" ht="15.75" customHeight="1">
      <c r="H379" s="263"/>
    </row>
    <row r="380" ht="15.75" customHeight="1">
      <c r="H380" s="263"/>
    </row>
    <row r="381" ht="15.75" customHeight="1">
      <c r="H381" s="263"/>
    </row>
    <row r="382" ht="15.75" customHeight="1">
      <c r="H382" s="263"/>
    </row>
    <row r="383" ht="15.75" customHeight="1">
      <c r="H383" s="263"/>
    </row>
    <row r="384" ht="15.75" customHeight="1">
      <c r="H384" s="263"/>
    </row>
    <row r="385" ht="15.75" customHeight="1">
      <c r="H385" s="263"/>
    </row>
    <row r="386" ht="15.75" customHeight="1">
      <c r="H386" s="263"/>
    </row>
    <row r="387" ht="15.75" customHeight="1">
      <c r="H387" s="263"/>
    </row>
    <row r="388" ht="15.75" customHeight="1">
      <c r="H388" s="263"/>
    </row>
    <row r="389" ht="15.75" customHeight="1">
      <c r="H389" s="263"/>
    </row>
    <row r="390" ht="15.75" customHeight="1">
      <c r="H390" s="263"/>
    </row>
    <row r="391" ht="15.75" customHeight="1">
      <c r="H391" s="263"/>
    </row>
    <row r="392" ht="15.75" customHeight="1">
      <c r="H392" s="263"/>
    </row>
    <row r="393" ht="15.75" customHeight="1">
      <c r="H393" s="263"/>
    </row>
    <row r="394" ht="15.75" customHeight="1">
      <c r="H394" s="263"/>
    </row>
    <row r="395" ht="15.75" customHeight="1">
      <c r="H395" s="263"/>
    </row>
    <row r="396" ht="15.75" customHeight="1">
      <c r="H396" s="263"/>
    </row>
    <row r="397" ht="15.75" customHeight="1">
      <c r="H397" s="263"/>
    </row>
    <row r="398" ht="15.75" customHeight="1">
      <c r="H398" s="263"/>
    </row>
    <row r="399" ht="15.75" customHeight="1">
      <c r="H399" s="263"/>
    </row>
    <row r="400" ht="15.75" customHeight="1">
      <c r="H400" s="263"/>
    </row>
    <row r="401" ht="15.75" customHeight="1">
      <c r="H401" s="263"/>
    </row>
    <row r="402" ht="15.75" customHeight="1">
      <c r="H402" s="263"/>
    </row>
    <row r="403" ht="15.75" customHeight="1">
      <c r="H403" s="263"/>
    </row>
    <row r="404" ht="15.75" customHeight="1">
      <c r="H404" s="263"/>
    </row>
    <row r="405" ht="15.75" customHeight="1">
      <c r="H405" s="263"/>
    </row>
    <row r="406" ht="15.75" customHeight="1">
      <c r="H406" s="263"/>
    </row>
    <row r="407" ht="15.75" customHeight="1">
      <c r="H407" s="263"/>
    </row>
    <row r="408" ht="15.75" customHeight="1">
      <c r="H408" s="263"/>
    </row>
    <row r="409" ht="15.75" customHeight="1">
      <c r="H409" s="263"/>
    </row>
    <row r="410" ht="15.75" customHeight="1">
      <c r="H410" s="263"/>
    </row>
    <row r="411" ht="15.75" customHeight="1">
      <c r="H411" s="263"/>
    </row>
    <row r="412" ht="15.75" customHeight="1">
      <c r="H412" s="263"/>
    </row>
    <row r="413" ht="15.75" customHeight="1">
      <c r="H413" s="263"/>
    </row>
    <row r="414" ht="15.75" customHeight="1">
      <c r="H414" s="263"/>
    </row>
    <row r="415" ht="15.75" customHeight="1">
      <c r="H415" s="263"/>
    </row>
    <row r="416" ht="15.75" customHeight="1">
      <c r="H416" s="263"/>
    </row>
    <row r="417" ht="15.75" customHeight="1">
      <c r="H417" s="263"/>
    </row>
    <row r="418" ht="15.75" customHeight="1">
      <c r="H418" s="263"/>
    </row>
    <row r="419" ht="15.75" customHeight="1">
      <c r="H419" s="263"/>
    </row>
    <row r="420" ht="15.75" customHeight="1">
      <c r="H420" s="263"/>
    </row>
    <row r="421" ht="15.75" customHeight="1">
      <c r="H421" s="263"/>
    </row>
    <row r="422" ht="15.75" customHeight="1">
      <c r="H422" s="263"/>
    </row>
    <row r="423" ht="15.75" customHeight="1">
      <c r="H423" s="263"/>
    </row>
    <row r="424" ht="15.75" customHeight="1">
      <c r="H424" s="263"/>
    </row>
    <row r="425" ht="15.75" customHeight="1">
      <c r="H425" s="263"/>
    </row>
    <row r="426" ht="15.75" customHeight="1">
      <c r="H426" s="263"/>
    </row>
    <row r="427" ht="15.75" customHeight="1">
      <c r="H427" s="263"/>
    </row>
    <row r="428" ht="15.75" customHeight="1">
      <c r="H428" s="263"/>
    </row>
    <row r="429" ht="15.75" customHeight="1">
      <c r="H429" s="263"/>
    </row>
    <row r="430" ht="15.75" customHeight="1">
      <c r="H430" s="263"/>
    </row>
    <row r="431" ht="15.75" customHeight="1">
      <c r="H431" s="263"/>
    </row>
    <row r="432" ht="15.75" customHeight="1">
      <c r="H432" s="263"/>
    </row>
    <row r="433" ht="15.75" customHeight="1">
      <c r="H433" s="263"/>
    </row>
    <row r="434" ht="15.75" customHeight="1">
      <c r="H434" s="263"/>
    </row>
    <row r="435" ht="15.75" customHeight="1">
      <c r="H435" s="263"/>
    </row>
    <row r="436" ht="15.75" customHeight="1">
      <c r="H436" s="263"/>
    </row>
    <row r="437" ht="15.75" customHeight="1">
      <c r="H437" s="263"/>
    </row>
    <row r="438" ht="15.75" customHeight="1">
      <c r="H438" s="263"/>
    </row>
    <row r="439" ht="15.75" customHeight="1">
      <c r="H439" s="263"/>
    </row>
    <row r="440" ht="15.75" customHeight="1">
      <c r="H440" s="263"/>
    </row>
    <row r="441" ht="15.75" customHeight="1">
      <c r="H441" s="263"/>
    </row>
    <row r="442" ht="15.75" customHeight="1">
      <c r="H442" s="263"/>
    </row>
    <row r="443" ht="15.75" customHeight="1">
      <c r="H443" s="263"/>
    </row>
    <row r="444" ht="15.75" customHeight="1">
      <c r="H444" s="263"/>
    </row>
    <row r="445" ht="15.75" customHeight="1">
      <c r="H445" s="263"/>
    </row>
    <row r="446" ht="15.75" customHeight="1">
      <c r="H446" s="263"/>
    </row>
    <row r="447" ht="15.75" customHeight="1">
      <c r="H447" s="263"/>
    </row>
    <row r="448" ht="15.75" customHeight="1">
      <c r="H448" s="263"/>
    </row>
    <row r="449" ht="15.75" customHeight="1">
      <c r="H449" s="263"/>
    </row>
    <row r="450" ht="15.75" customHeight="1">
      <c r="H450" s="263"/>
    </row>
    <row r="451" ht="15.75" customHeight="1">
      <c r="H451" s="263"/>
    </row>
    <row r="452" ht="15.75" customHeight="1">
      <c r="H452" s="263"/>
    </row>
    <row r="453" ht="15.75" customHeight="1">
      <c r="H453" s="263"/>
    </row>
    <row r="454" ht="15.75" customHeight="1">
      <c r="H454" s="263"/>
    </row>
    <row r="455" ht="15.75" customHeight="1">
      <c r="H455" s="263"/>
    </row>
    <row r="456" ht="15.75" customHeight="1">
      <c r="H456" s="263"/>
    </row>
    <row r="457" ht="15.75" customHeight="1">
      <c r="H457" s="263"/>
    </row>
    <row r="458" ht="15.75" customHeight="1">
      <c r="H458" s="263"/>
    </row>
    <row r="459" ht="15.75" customHeight="1">
      <c r="H459" s="263"/>
    </row>
    <row r="460" ht="15.75" customHeight="1">
      <c r="H460" s="263"/>
    </row>
    <row r="461" ht="15.75" customHeight="1">
      <c r="H461" s="263"/>
    </row>
    <row r="462" ht="15.75" customHeight="1">
      <c r="H462" s="263"/>
    </row>
    <row r="463" ht="15.75" customHeight="1">
      <c r="H463" s="263"/>
    </row>
    <row r="464" ht="15.75" customHeight="1">
      <c r="H464" s="263"/>
    </row>
    <row r="465" ht="15.75" customHeight="1">
      <c r="H465" s="263"/>
    </row>
    <row r="466" ht="15.75" customHeight="1">
      <c r="H466" s="263"/>
    </row>
    <row r="467" ht="15.75" customHeight="1">
      <c r="H467" s="263"/>
    </row>
    <row r="468" ht="15.75" customHeight="1">
      <c r="H468" s="263"/>
    </row>
    <row r="469" ht="15.75" customHeight="1">
      <c r="H469" s="263"/>
    </row>
    <row r="470" ht="15.75" customHeight="1">
      <c r="H470" s="263"/>
    </row>
    <row r="471" ht="15.75" customHeight="1">
      <c r="H471" s="263"/>
    </row>
    <row r="472" ht="15.75" customHeight="1">
      <c r="H472" s="263"/>
    </row>
    <row r="473" ht="15.75" customHeight="1">
      <c r="H473" s="263"/>
    </row>
    <row r="474" ht="15.75" customHeight="1">
      <c r="H474" s="263"/>
    </row>
    <row r="475" ht="15.75" customHeight="1">
      <c r="H475" s="263"/>
    </row>
    <row r="476" ht="15.75" customHeight="1">
      <c r="H476" s="263"/>
    </row>
    <row r="477" ht="15.75" customHeight="1">
      <c r="H477" s="263"/>
    </row>
    <row r="478" ht="15.75" customHeight="1">
      <c r="H478" s="263"/>
    </row>
    <row r="479" ht="15.75" customHeight="1">
      <c r="H479" s="263"/>
    </row>
    <row r="480" ht="15.75" customHeight="1">
      <c r="H480" s="263"/>
    </row>
    <row r="481" ht="15.75" customHeight="1">
      <c r="H481" s="263"/>
    </row>
    <row r="482" ht="15.75" customHeight="1">
      <c r="H482" s="263"/>
    </row>
    <row r="483" ht="15.75" customHeight="1">
      <c r="H483" s="263"/>
    </row>
    <row r="484" ht="15.75" customHeight="1">
      <c r="H484" s="263"/>
    </row>
    <row r="485" ht="15.75" customHeight="1">
      <c r="H485" s="263"/>
    </row>
    <row r="486" ht="15.75" customHeight="1">
      <c r="H486" s="263"/>
    </row>
    <row r="487" ht="15.75" customHeight="1">
      <c r="H487" s="263"/>
    </row>
    <row r="488" ht="15.75" customHeight="1">
      <c r="H488" s="263"/>
    </row>
    <row r="489" ht="15.75" customHeight="1">
      <c r="H489" s="263"/>
    </row>
    <row r="490" ht="15.75" customHeight="1">
      <c r="H490" s="263"/>
    </row>
    <row r="491" ht="15.75" customHeight="1">
      <c r="H491" s="263"/>
    </row>
    <row r="492" ht="15.75" customHeight="1">
      <c r="H492" s="263"/>
    </row>
    <row r="493" ht="15.75" customHeight="1">
      <c r="H493" s="263"/>
    </row>
    <row r="494" ht="15.75" customHeight="1">
      <c r="H494" s="263"/>
    </row>
    <row r="495" ht="15.75" customHeight="1">
      <c r="H495" s="263"/>
    </row>
    <row r="496" ht="15.75" customHeight="1">
      <c r="H496" s="263"/>
    </row>
    <row r="497" ht="15.75" customHeight="1">
      <c r="H497" s="263"/>
    </row>
    <row r="498" ht="15.75" customHeight="1">
      <c r="H498" s="263"/>
    </row>
    <row r="499" ht="15.75" customHeight="1">
      <c r="H499" s="263"/>
    </row>
    <row r="500" ht="15.75" customHeight="1">
      <c r="H500" s="263"/>
    </row>
    <row r="501" ht="15.75" customHeight="1">
      <c r="H501" s="263"/>
    </row>
    <row r="502" ht="15.75" customHeight="1">
      <c r="H502" s="263"/>
    </row>
    <row r="503" ht="15.75" customHeight="1">
      <c r="H503" s="263"/>
    </row>
    <row r="504" ht="15.75" customHeight="1">
      <c r="H504" s="263"/>
    </row>
    <row r="505" ht="15.75" customHeight="1">
      <c r="H505" s="263"/>
    </row>
    <row r="506" ht="15.75" customHeight="1">
      <c r="H506" s="263"/>
    </row>
    <row r="507" ht="15.75" customHeight="1">
      <c r="H507" s="263"/>
    </row>
    <row r="508" ht="15.75" customHeight="1">
      <c r="H508" s="263"/>
    </row>
    <row r="509" ht="15.75" customHeight="1">
      <c r="H509" s="263"/>
    </row>
    <row r="510" ht="15.75" customHeight="1">
      <c r="H510" s="263"/>
    </row>
    <row r="511" ht="15.75" customHeight="1">
      <c r="H511" s="263"/>
    </row>
    <row r="512" ht="15.75" customHeight="1">
      <c r="H512" s="263"/>
    </row>
    <row r="513" ht="15.75" customHeight="1">
      <c r="H513" s="263"/>
    </row>
    <row r="514" ht="15.75" customHeight="1">
      <c r="H514" s="263"/>
    </row>
    <row r="515" ht="15.75" customHeight="1">
      <c r="H515" s="263"/>
    </row>
    <row r="516" ht="15.75" customHeight="1">
      <c r="H516" s="263"/>
    </row>
    <row r="517" ht="15.75" customHeight="1">
      <c r="H517" s="263"/>
    </row>
    <row r="518" ht="15.75" customHeight="1">
      <c r="H518" s="263"/>
    </row>
    <row r="519" ht="15.75" customHeight="1">
      <c r="H519" s="263"/>
    </row>
    <row r="520" ht="15.75" customHeight="1">
      <c r="H520" s="263"/>
    </row>
    <row r="521" ht="15.75" customHeight="1">
      <c r="H521" s="263"/>
    </row>
    <row r="522" ht="15.75" customHeight="1">
      <c r="H522" s="263"/>
    </row>
    <row r="523" ht="15.75" customHeight="1">
      <c r="H523" s="263"/>
    </row>
    <row r="524" ht="15.75" customHeight="1">
      <c r="H524" s="263"/>
    </row>
    <row r="525" ht="15.75" customHeight="1">
      <c r="H525" s="263"/>
    </row>
    <row r="526" ht="15.75" customHeight="1">
      <c r="H526" s="263"/>
    </row>
    <row r="527" ht="15.75" customHeight="1">
      <c r="H527" s="263"/>
    </row>
    <row r="528" ht="15.75" customHeight="1">
      <c r="H528" s="263"/>
    </row>
    <row r="529" ht="15.75" customHeight="1">
      <c r="H529" s="263"/>
    </row>
    <row r="530" ht="15.75" customHeight="1">
      <c r="H530" s="263"/>
    </row>
    <row r="531" ht="15.75" customHeight="1">
      <c r="H531" s="263"/>
    </row>
    <row r="532" ht="15.75" customHeight="1">
      <c r="H532" s="263"/>
    </row>
    <row r="533" ht="15.75" customHeight="1">
      <c r="H533" s="263"/>
    </row>
    <row r="534" ht="15.75" customHeight="1">
      <c r="H534" s="263"/>
    </row>
    <row r="535" ht="15.75" customHeight="1">
      <c r="H535" s="263"/>
    </row>
    <row r="536" ht="15.75" customHeight="1">
      <c r="H536" s="263"/>
    </row>
    <row r="537" ht="15.75" customHeight="1">
      <c r="H537" s="263"/>
    </row>
    <row r="538" ht="15.75" customHeight="1">
      <c r="H538" s="263"/>
    </row>
    <row r="539" ht="15.75" customHeight="1">
      <c r="H539" s="263"/>
    </row>
    <row r="540" ht="15.75" customHeight="1">
      <c r="H540" s="263"/>
    </row>
    <row r="541" ht="15.75" customHeight="1">
      <c r="H541" s="263"/>
    </row>
    <row r="542" ht="15.75" customHeight="1">
      <c r="H542" s="263"/>
    </row>
    <row r="543" ht="15.75" customHeight="1">
      <c r="H543" s="263"/>
    </row>
    <row r="544" ht="15.75" customHeight="1">
      <c r="H544" s="263"/>
    </row>
    <row r="545" ht="15.75" customHeight="1">
      <c r="H545" s="263"/>
    </row>
    <row r="546" ht="15.75" customHeight="1">
      <c r="H546" s="263"/>
    </row>
    <row r="547" ht="15.75" customHeight="1">
      <c r="H547" s="263"/>
    </row>
    <row r="548" ht="15.75" customHeight="1">
      <c r="H548" s="263"/>
    </row>
    <row r="549" ht="15.75" customHeight="1">
      <c r="H549" s="263"/>
    </row>
    <row r="550" ht="15.75" customHeight="1">
      <c r="H550" s="263"/>
    </row>
    <row r="551" ht="15.75" customHeight="1">
      <c r="H551" s="263"/>
    </row>
    <row r="552" ht="15.75" customHeight="1">
      <c r="H552" s="263"/>
    </row>
    <row r="553" ht="15.75" customHeight="1">
      <c r="H553" s="263"/>
    </row>
    <row r="554" ht="15.75" customHeight="1">
      <c r="H554" s="263"/>
    </row>
    <row r="555" ht="15.75" customHeight="1">
      <c r="H555" s="263"/>
    </row>
    <row r="556" ht="15.75" customHeight="1">
      <c r="H556" s="263"/>
    </row>
    <row r="557" ht="15.75" customHeight="1">
      <c r="H557" s="263"/>
    </row>
    <row r="558" ht="15.75" customHeight="1">
      <c r="H558" s="263"/>
    </row>
    <row r="559" ht="15.75" customHeight="1">
      <c r="H559" s="263"/>
    </row>
    <row r="560" ht="15.75" customHeight="1">
      <c r="H560" s="263"/>
    </row>
    <row r="561" ht="15.75" customHeight="1">
      <c r="H561" s="263"/>
    </row>
    <row r="562" ht="15.75" customHeight="1">
      <c r="H562" s="263"/>
    </row>
    <row r="563" ht="15.75" customHeight="1">
      <c r="H563" s="263"/>
    </row>
    <row r="564" ht="15.75" customHeight="1">
      <c r="H564" s="263"/>
    </row>
    <row r="565" ht="15.75" customHeight="1">
      <c r="H565" s="263"/>
    </row>
    <row r="566" ht="15.75" customHeight="1">
      <c r="H566" s="263"/>
    </row>
    <row r="567" ht="15.75" customHeight="1">
      <c r="H567" s="263"/>
    </row>
    <row r="568" ht="15.75" customHeight="1">
      <c r="H568" s="263"/>
    </row>
    <row r="569" ht="15.75" customHeight="1">
      <c r="H569" s="263"/>
    </row>
    <row r="570" ht="15.75" customHeight="1">
      <c r="H570" s="263"/>
    </row>
    <row r="571" ht="15.75" customHeight="1">
      <c r="H571" s="263"/>
    </row>
    <row r="572" ht="15.75" customHeight="1">
      <c r="H572" s="263"/>
    </row>
    <row r="573" ht="15.75" customHeight="1">
      <c r="H573" s="263"/>
    </row>
    <row r="574" ht="15.75" customHeight="1">
      <c r="H574" s="263"/>
    </row>
    <row r="575" ht="15.75" customHeight="1">
      <c r="H575" s="263"/>
    </row>
    <row r="576" ht="15.75" customHeight="1">
      <c r="H576" s="263"/>
    </row>
    <row r="577" ht="15.75" customHeight="1">
      <c r="H577" s="263"/>
    </row>
    <row r="578" ht="15.75" customHeight="1">
      <c r="H578" s="263"/>
    </row>
    <row r="579" ht="15.75" customHeight="1">
      <c r="H579" s="263"/>
    </row>
    <row r="580" ht="15.75" customHeight="1">
      <c r="H580" s="263"/>
    </row>
    <row r="581" ht="15.75" customHeight="1">
      <c r="H581" s="263"/>
    </row>
    <row r="582" ht="15.75" customHeight="1">
      <c r="H582" s="263"/>
    </row>
    <row r="583" ht="15.75" customHeight="1">
      <c r="H583" s="263"/>
    </row>
    <row r="584" ht="15.75" customHeight="1">
      <c r="H584" s="263"/>
    </row>
    <row r="585" ht="15.75" customHeight="1">
      <c r="H585" s="263"/>
    </row>
    <row r="586" ht="15.75" customHeight="1">
      <c r="H586" s="263"/>
    </row>
    <row r="587" ht="15.75" customHeight="1">
      <c r="H587" s="263"/>
    </row>
    <row r="588" ht="15.75" customHeight="1">
      <c r="H588" s="263"/>
    </row>
    <row r="589" ht="15.75" customHeight="1">
      <c r="H589" s="263"/>
    </row>
    <row r="590" ht="15.75" customHeight="1">
      <c r="H590" s="263"/>
    </row>
    <row r="591" ht="15.75" customHeight="1">
      <c r="H591" s="263"/>
    </row>
    <row r="592" ht="15.75" customHeight="1">
      <c r="H592" s="263"/>
    </row>
    <row r="593" ht="15.75" customHeight="1">
      <c r="H593" s="263"/>
    </row>
    <row r="594" ht="15.75" customHeight="1">
      <c r="H594" s="263"/>
    </row>
    <row r="595" ht="15.75" customHeight="1">
      <c r="H595" s="263"/>
    </row>
    <row r="596" ht="15.75" customHeight="1">
      <c r="H596" s="263"/>
    </row>
    <row r="597" ht="15.75" customHeight="1">
      <c r="H597" s="263"/>
    </row>
    <row r="598" ht="15.75" customHeight="1">
      <c r="H598" s="263"/>
    </row>
    <row r="599" ht="15.75" customHeight="1">
      <c r="H599" s="263"/>
    </row>
    <row r="600" ht="15.75" customHeight="1">
      <c r="H600" s="263"/>
    </row>
    <row r="601" ht="15.75" customHeight="1">
      <c r="H601" s="263"/>
    </row>
    <row r="602" ht="15.75" customHeight="1">
      <c r="H602" s="263"/>
    </row>
    <row r="603" ht="15.75" customHeight="1">
      <c r="H603" s="263"/>
    </row>
    <row r="604" ht="15.75" customHeight="1">
      <c r="H604" s="263"/>
    </row>
    <row r="605" ht="15.75" customHeight="1">
      <c r="H605" s="263"/>
    </row>
    <row r="606" ht="15.75" customHeight="1">
      <c r="H606" s="263"/>
    </row>
    <row r="607" ht="15.75" customHeight="1">
      <c r="H607" s="263"/>
    </row>
    <row r="608" ht="15.75" customHeight="1">
      <c r="H608" s="263"/>
    </row>
    <row r="609" ht="15.75" customHeight="1">
      <c r="H609" s="263"/>
    </row>
    <row r="610" ht="15.75" customHeight="1">
      <c r="H610" s="263"/>
    </row>
    <row r="611" ht="15.75" customHeight="1">
      <c r="H611" s="263"/>
    </row>
    <row r="612" ht="15.75" customHeight="1">
      <c r="H612" s="263"/>
    </row>
    <row r="613" ht="15.75" customHeight="1">
      <c r="H613" s="263"/>
    </row>
    <row r="614" ht="15.75" customHeight="1">
      <c r="H614" s="263"/>
    </row>
    <row r="615" ht="15.75" customHeight="1">
      <c r="H615" s="263"/>
    </row>
    <row r="616" ht="15.75" customHeight="1">
      <c r="H616" s="263"/>
    </row>
    <row r="617" ht="15.75" customHeight="1">
      <c r="H617" s="263"/>
    </row>
    <row r="618" ht="15.75" customHeight="1">
      <c r="H618" s="263"/>
    </row>
    <row r="619" ht="15.75" customHeight="1">
      <c r="H619" s="263"/>
    </row>
    <row r="620" ht="15.75" customHeight="1">
      <c r="H620" s="263"/>
    </row>
    <row r="621" ht="15.75" customHeight="1">
      <c r="H621" s="263"/>
    </row>
    <row r="622" ht="15.75" customHeight="1">
      <c r="H622" s="263"/>
    </row>
    <row r="623" ht="15.75" customHeight="1">
      <c r="H623" s="263"/>
    </row>
    <row r="624" ht="15.75" customHeight="1">
      <c r="H624" s="263"/>
    </row>
    <row r="625" ht="15.75" customHeight="1">
      <c r="H625" s="263"/>
    </row>
    <row r="626" ht="15.75" customHeight="1">
      <c r="H626" s="263"/>
    </row>
    <row r="627" ht="15.75" customHeight="1">
      <c r="H627" s="263"/>
    </row>
    <row r="628" ht="15.75" customHeight="1">
      <c r="H628" s="263"/>
    </row>
    <row r="629" ht="15.75" customHeight="1">
      <c r="H629" s="263"/>
    </row>
    <row r="630" ht="15.75" customHeight="1">
      <c r="H630" s="263"/>
    </row>
    <row r="631" ht="15.75" customHeight="1">
      <c r="H631" s="263"/>
    </row>
    <row r="632" ht="15.75" customHeight="1">
      <c r="H632" s="263"/>
    </row>
    <row r="633" ht="15.75" customHeight="1">
      <c r="H633" s="263"/>
    </row>
    <row r="634" ht="15.75" customHeight="1">
      <c r="H634" s="263"/>
    </row>
    <row r="635" ht="15.75" customHeight="1">
      <c r="H635" s="263"/>
    </row>
    <row r="636" ht="15.75" customHeight="1">
      <c r="H636" s="263"/>
    </row>
    <row r="637" ht="15.75" customHeight="1">
      <c r="H637" s="263"/>
    </row>
    <row r="638" ht="15.75" customHeight="1">
      <c r="H638" s="263"/>
    </row>
    <row r="639" ht="15.75" customHeight="1">
      <c r="H639" s="263"/>
    </row>
    <row r="640" ht="15.75" customHeight="1">
      <c r="H640" s="263"/>
    </row>
    <row r="641" ht="15.75" customHeight="1">
      <c r="H641" s="263"/>
    </row>
    <row r="642" ht="15.75" customHeight="1">
      <c r="H642" s="263"/>
    </row>
    <row r="643" ht="15.75" customHeight="1">
      <c r="H643" s="263"/>
    </row>
    <row r="644" ht="15.75" customHeight="1">
      <c r="H644" s="263"/>
    </row>
    <row r="645" ht="15.75" customHeight="1">
      <c r="H645" s="263"/>
    </row>
    <row r="646" ht="15.75" customHeight="1">
      <c r="H646" s="263"/>
    </row>
    <row r="647" ht="15.75" customHeight="1">
      <c r="H647" s="263"/>
    </row>
    <row r="648" ht="15.75" customHeight="1">
      <c r="H648" s="263"/>
    </row>
    <row r="649" ht="15.75" customHeight="1">
      <c r="H649" s="263"/>
    </row>
    <row r="650" ht="15.75" customHeight="1">
      <c r="H650" s="263"/>
    </row>
    <row r="651" ht="15.75" customHeight="1">
      <c r="H651" s="263"/>
    </row>
    <row r="652" ht="15.75" customHeight="1">
      <c r="H652" s="263"/>
    </row>
    <row r="653" ht="15.75" customHeight="1">
      <c r="H653" s="263"/>
    </row>
    <row r="654" ht="15.75" customHeight="1">
      <c r="H654" s="263"/>
    </row>
    <row r="655" ht="15.75" customHeight="1">
      <c r="H655" s="263"/>
    </row>
    <row r="656" ht="15.75" customHeight="1">
      <c r="H656" s="263"/>
    </row>
    <row r="657" ht="15.75" customHeight="1">
      <c r="H657" s="263"/>
    </row>
    <row r="658" ht="15.75" customHeight="1">
      <c r="H658" s="263"/>
    </row>
    <row r="659" ht="15.75" customHeight="1">
      <c r="H659" s="263"/>
    </row>
    <row r="660" ht="15.75" customHeight="1">
      <c r="H660" s="263"/>
    </row>
    <row r="661" ht="15.75" customHeight="1">
      <c r="H661" s="263"/>
    </row>
    <row r="662" ht="15.75" customHeight="1">
      <c r="H662" s="263"/>
    </row>
    <row r="663" ht="15.75" customHeight="1">
      <c r="H663" s="263"/>
    </row>
    <row r="664" ht="15.75" customHeight="1">
      <c r="H664" s="263"/>
    </row>
    <row r="665" ht="15.75" customHeight="1">
      <c r="H665" s="263"/>
    </row>
    <row r="666" ht="15.75" customHeight="1">
      <c r="H666" s="263"/>
    </row>
    <row r="667" ht="15.75" customHeight="1">
      <c r="H667" s="263"/>
    </row>
    <row r="668" ht="15.75" customHeight="1">
      <c r="H668" s="263"/>
    </row>
    <row r="669" ht="15.75" customHeight="1">
      <c r="H669" s="263"/>
    </row>
    <row r="670" ht="15.75" customHeight="1">
      <c r="H670" s="263"/>
    </row>
    <row r="671" ht="15.75" customHeight="1">
      <c r="H671" s="263"/>
    </row>
    <row r="672" ht="15.75" customHeight="1">
      <c r="H672" s="263"/>
    </row>
    <row r="673" ht="15.75" customHeight="1">
      <c r="H673" s="263"/>
    </row>
    <row r="674" ht="15.75" customHeight="1">
      <c r="H674" s="263"/>
    </row>
    <row r="675" ht="15.75" customHeight="1">
      <c r="H675" s="263"/>
    </row>
    <row r="676" ht="15.75" customHeight="1">
      <c r="H676" s="263"/>
    </row>
    <row r="677" ht="15.75" customHeight="1">
      <c r="H677" s="263"/>
    </row>
    <row r="678" ht="15.75" customHeight="1">
      <c r="H678" s="263"/>
    </row>
    <row r="679" ht="15.75" customHeight="1">
      <c r="H679" s="263"/>
    </row>
    <row r="680" ht="15.75" customHeight="1">
      <c r="H680" s="263"/>
    </row>
    <row r="681" ht="15.75" customHeight="1">
      <c r="H681" s="263"/>
    </row>
    <row r="682" ht="15.75" customHeight="1">
      <c r="H682" s="263"/>
    </row>
    <row r="683" ht="15.75" customHeight="1">
      <c r="H683" s="263"/>
    </row>
    <row r="684" ht="15.75" customHeight="1">
      <c r="H684" s="263"/>
    </row>
    <row r="685" ht="15.75" customHeight="1">
      <c r="H685" s="263"/>
    </row>
    <row r="686" ht="15.75" customHeight="1">
      <c r="H686" s="263"/>
    </row>
    <row r="687" ht="15.75" customHeight="1">
      <c r="H687" s="263"/>
    </row>
    <row r="688" ht="15.75" customHeight="1">
      <c r="H688" s="263"/>
    </row>
    <row r="689" ht="15.75" customHeight="1">
      <c r="H689" s="263"/>
    </row>
    <row r="690" ht="15.75" customHeight="1">
      <c r="H690" s="263"/>
    </row>
    <row r="691" ht="15.75" customHeight="1">
      <c r="H691" s="263"/>
    </row>
    <row r="692" ht="15.75" customHeight="1">
      <c r="H692" s="263"/>
    </row>
    <row r="693" ht="15.75" customHeight="1">
      <c r="H693" s="263"/>
    </row>
    <row r="694" ht="15.75" customHeight="1">
      <c r="H694" s="263"/>
    </row>
    <row r="695" ht="15.75" customHeight="1">
      <c r="H695" s="263"/>
    </row>
    <row r="696" ht="15.75" customHeight="1">
      <c r="H696" s="263"/>
    </row>
    <row r="697" ht="15.75" customHeight="1">
      <c r="H697" s="263"/>
    </row>
    <row r="698" ht="15.75" customHeight="1">
      <c r="H698" s="263"/>
    </row>
    <row r="699" ht="15.75" customHeight="1">
      <c r="H699" s="263"/>
    </row>
    <row r="700" ht="15.75" customHeight="1">
      <c r="H700" s="263"/>
    </row>
    <row r="701" ht="15.75" customHeight="1">
      <c r="H701" s="263"/>
    </row>
    <row r="702" ht="15.75" customHeight="1">
      <c r="H702" s="263"/>
    </row>
    <row r="703" ht="15.75" customHeight="1">
      <c r="H703" s="263"/>
    </row>
    <row r="704" ht="15.75" customHeight="1">
      <c r="H704" s="263"/>
    </row>
    <row r="705" ht="15.75" customHeight="1">
      <c r="H705" s="263"/>
    </row>
    <row r="706" ht="15.75" customHeight="1">
      <c r="H706" s="263"/>
    </row>
    <row r="707" ht="15.75" customHeight="1">
      <c r="H707" s="263"/>
    </row>
    <row r="708" ht="15.75" customHeight="1">
      <c r="H708" s="263"/>
    </row>
    <row r="709" ht="15.75" customHeight="1">
      <c r="H709" s="263"/>
    </row>
    <row r="710" ht="15.75" customHeight="1">
      <c r="H710" s="263"/>
    </row>
    <row r="711" ht="15.75" customHeight="1">
      <c r="H711" s="263"/>
    </row>
    <row r="712" ht="15.75" customHeight="1">
      <c r="H712" s="263"/>
    </row>
    <row r="713" ht="15.75" customHeight="1">
      <c r="H713" s="263"/>
    </row>
    <row r="714" ht="15.75" customHeight="1">
      <c r="H714" s="263"/>
    </row>
    <row r="715" ht="15.75" customHeight="1">
      <c r="H715" s="263"/>
    </row>
    <row r="716" ht="15.75" customHeight="1">
      <c r="H716" s="263"/>
    </row>
    <row r="717" ht="15.75" customHeight="1">
      <c r="H717" s="263"/>
    </row>
    <row r="718" ht="15.75" customHeight="1">
      <c r="H718" s="263"/>
    </row>
    <row r="719" ht="15.75" customHeight="1">
      <c r="H719" s="263"/>
    </row>
    <row r="720" ht="15.75" customHeight="1">
      <c r="H720" s="263"/>
    </row>
    <row r="721" ht="15.75" customHeight="1">
      <c r="H721" s="263"/>
    </row>
    <row r="722" ht="15.75" customHeight="1">
      <c r="H722" s="263"/>
    </row>
    <row r="723" ht="15.75" customHeight="1">
      <c r="H723" s="263"/>
    </row>
    <row r="724" ht="15.75" customHeight="1">
      <c r="H724" s="263"/>
    </row>
    <row r="725" ht="15.75" customHeight="1">
      <c r="H725" s="263"/>
    </row>
    <row r="726" ht="15.75" customHeight="1">
      <c r="H726" s="263"/>
    </row>
    <row r="727" ht="15.75" customHeight="1">
      <c r="H727" s="263"/>
    </row>
    <row r="728" ht="15.75" customHeight="1">
      <c r="H728" s="263"/>
    </row>
    <row r="729" ht="15.75" customHeight="1">
      <c r="H729" s="263"/>
    </row>
    <row r="730" ht="15.75" customHeight="1">
      <c r="H730" s="263"/>
    </row>
    <row r="731" ht="15.75" customHeight="1">
      <c r="H731" s="263"/>
    </row>
    <row r="732" ht="15.75" customHeight="1">
      <c r="H732" s="263"/>
    </row>
    <row r="733" ht="15.75" customHeight="1">
      <c r="H733" s="263"/>
    </row>
    <row r="734" ht="15.75" customHeight="1">
      <c r="H734" s="263"/>
    </row>
    <row r="735" ht="15.75" customHeight="1">
      <c r="H735" s="263"/>
    </row>
    <row r="736" ht="15.75" customHeight="1">
      <c r="H736" s="263"/>
    </row>
    <row r="737" ht="15.75" customHeight="1">
      <c r="H737" s="263"/>
    </row>
    <row r="738" ht="15.75" customHeight="1">
      <c r="H738" s="263"/>
    </row>
    <row r="739" ht="15.75" customHeight="1">
      <c r="H739" s="263"/>
    </row>
    <row r="740" ht="15.75" customHeight="1">
      <c r="H740" s="263"/>
    </row>
    <row r="741" ht="15.75" customHeight="1">
      <c r="H741" s="263"/>
    </row>
    <row r="742" ht="15.75" customHeight="1">
      <c r="H742" s="263"/>
    </row>
    <row r="743" ht="15.75" customHeight="1">
      <c r="H743" s="263"/>
    </row>
    <row r="744" ht="15.75" customHeight="1">
      <c r="H744" s="263"/>
    </row>
    <row r="745" ht="15.75" customHeight="1">
      <c r="H745" s="263"/>
    </row>
    <row r="746" ht="15.75" customHeight="1">
      <c r="H746" s="263"/>
    </row>
    <row r="747" ht="15.75" customHeight="1">
      <c r="H747" s="263"/>
    </row>
    <row r="748" ht="15.75" customHeight="1">
      <c r="H748" s="263"/>
    </row>
    <row r="749" ht="15.75" customHeight="1">
      <c r="H749" s="263"/>
    </row>
    <row r="750" ht="15.75" customHeight="1">
      <c r="H750" s="263"/>
    </row>
    <row r="751" ht="15.75" customHeight="1">
      <c r="H751" s="263"/>
    </row>
    <row r="752" ht="15.75" customHeight="1">
      <c r="H752" s="263"/>
    </row>
    <row r="753" ht="15.75" customHeight="1">
      <c r="H753" s="263"/>
    </row>
    <row r="754" ht="15.75" customHeight="1">
      <c r="H754" s="263"/>
    </row>
    <row r="755" ht="15.75" customHeight="1">
      <c r="H755" s="263"/>
    </row>
    <row r="756" ht="15.75" customHeight="1">
      <c r="H756" s="263"/>
    </row>
    <row r="757" ht="15.75" customHeight="1">
      <c r="H757" s="263"/>
    </row>
    <row r="758" ht="15.75" customHeight="1">
      <c r="H758" s="263"/>
    </row>
    <row r="759" ht="15.75" customHeight="1">
      <c r="H759" s="263"/>
    </row>
    <row r="760" ht="15.75" customHeight="1">
      <c r="H760" s="263"/>
    </row>
    <row r="761" ht="15.75" customHeight="1">
      <c r="H761" s="263"/>
    </row>
    <row r="762" ht="15.75" customHeight="1">
      <c r="H762" s="263"/>
    </row>
    <row r="763" ht="15.75" customHeight="1">
      <c r="H763" s="263"/>
    </row>
    <row r="764" ht="15.75" customHeight="1">
      <c r="H764" s="263"/>
    </row>
    <row r="765" ht="15.75" customHeight="1">
      <c r="H765" s="263"/>
    </row>
    <row r="766" ht="15.75" customHeight="1">
      <c r="H766" s="263"/>
    </row>
    <row r="767" ht="15.75" customHeight="1">
      <c r="H767" s="263"/>
    </row>
    <row r="768" ht="15.75" customHeight="1">
      <c r="H768" s="263"/>
    </row>
    <row r="769" ht="15.75" customHeight="1">
      <c r="H769" s="263"/>
    </row>
    <row r="770" ht="15.75" customHeight="1">
      <c r="H770" s="263"/>
    </row>
    <row r="771" ht="15.75" customHeight="1">
      <c r="H771" s="263"/>
    </row>
    <row r="772" ht="15.75" customHeight="1">
      <c r="H772" s="263"/>
    </row>
    <row r="773" ht="15.75" customHeight="1">
      <c r="H773" s="263"/>
    </row>
    <row r="774" ht="15.75" customHeight="1">
      <c r="H774" s="263"/>
    </row>
    <row r="775" ht="15.75" customHeight="1">
      <c r="H775" s="263"/>
    </row>
    <row r="776" ht="15.75" customHeight="1">
      <c r="H776" s="263"/>
    </row>
    <row r="777" ht="15.75" customHeight="1">
      <c r="H777" s="263"/>
    </row>
    <row r="778" ht="15.75" customHeight="1">
      <c r="H778" s="263"/>
    </row>
    <row r="779" ht="15.75" customHeight="1">
      <c r="H779" s="263"/>
    </row>
    <row r="780" ht="15.75" customHeight="1">
      <c r="H780" s="263"/>
    </row>
    <row r="781" ht="15.75" customHeight="1">
      <c r="H781" s="263"/>
    </row>
    <row r="782" ht="15.75" customHeight="1">
      <c r="H782" s="263"/>
    </row>
    <row r="783" ht="15.75" customHeight="1">
      <c r="H783" s="263"/>
    </row>
    <row r="784" ht="15.75" customHeight="1">
      <c r="H784" s="263"/>
    </row>
    <row r="785" ht="15.75" customHeight="1">
      <c r="H785" s="263"/>
    </row>
    <row r="786" ht="15.75" customHeight="1">
      <c r="H786" s="263"/>
    </row>
    <row r="787" ht="15.75" customHeight="1">
      <c r="H787" s="263"/>
    </row>
    <row r="788" ht="15.75" customHeight="1">
      <c r="H788" s="263"/>
    </row>
    <row r="789" ht="15.75" customHeight="1">
      <c r="H789" s="263"/>
    </row>
    <row r="790" ht="15.75" customHeight="1">
      <c r="H790" s="263"/>
    </row>
    <row r="791" ht="15.75" customHeight="1">
      <c r="H791" s="263"/>
    </row>
    <row r="792" ht="15.75" customHeight="1">
      <c r="H792" s="263"/>
    </row>
    <row r="793" ht="15.75" customHeight="1">
      <c r="H793" s="263"/>
    </row>
    <row r="794" ht="15.75" customHeight="1">
      <c r="H794" s="263"/>
    </row>
    <row r="795" ht="15.75" customHeight="1">
      <c r="H795" s="263"/>
    </row>
    <row r="796" ht="15.75" customHeight="1">
      <c r="H796" s="263"/>
    </row>
    <row r="797" ht="15.75" customHeight="1">
      <c r="H797" s="263"/>
    </row>
    <row r="798" ht="15.75" customHeight="1">
      <c r="H798" s="263"/>
    </row>
    <row r="799" ht="15.75" customHeight="1">
      <c r="H799" s="263"/>
    </row>
    <row r="800" ht="15.75" customHeight="1">
      <c r="H800" s="263"/>
    </row>
    <row r="801" ht="15.75" customHeight="1">
      <c r="H801" s="263"/>
    </row>
    <row r="802" ht="15.75" customHeight="1">
      <c r="H802" s="263"/>
    </row>
    <row r="803" ht="15.75" customHeight="1">
      <c r="H803" s="263"/>
    </row>
    <row r="804" ht="15.75" customHeight="1">
      <c r="H804" s="263"/>
    </row>
    <row r="805" ht="15.75" customHeight="1">
      <c r="H805" s="263"/>
    </row>
    <row r="806" ht="15.75" customHeight="1">
      <c r="H806" s="263"/>
    </row>
    <row r="807" ht="15.75" customHeight="1">
      <c r="H807" s="263"/>
    </row>
    <row r="808" ht="15.75" customHeight="1">
      <c r="H808" s="263"/>
    </row>
    <row r="809" ht="15.75" customHeight="1">
      <c r="H809" s="263"/>
    </row>
    <row r="810" ht="15.75" customHeight="1">
      <c r="H810" s="263"/>
    </row>
    <row r="811" ht="15.75" customHeight="1">
      <c r="H811" s="263"/>
    </row>
    <row r="812" ht="15.75" customHeight="1">
      <c r="H812" s="263"/>
    </row>
    <row r="813" ht="15.75" customHeight="1">
      <c r="H813" s="263"/>
    </row>
    <row r="814" ht="15.75" customHeight="1">
      <c r="H814" s="263"/>
    </row>
    <row r="815" ht="15.75" customHeight="1">
      <c r="H815" s="263"/>
    </row>
    <row r="816" ht="15.75" customHeight="1">
      <c r="H816" s="263"/>
    </row>
    <row r="817" ht="15.75" customHeight="1">
      <c r="H817" s="263"/>
    </row>
    <row r="818" ht="15.75" customHeight="1">
      <c r="H818" s="263"/>
    </row>
    <row r="819" ht="15.75" customHeight="1">
      <c r="H819" s="263"/>
    </row>
    <row r="820" ht="15.75" customHeight="1">
      <c r="H820" s="263"/>
    </row>
    <row r="821" ht="15.75" customHeight="1">
      <c r="H821" s="263"/>
    </row>
    <row r="822" ht="15.75" customHeight="1">
      <c r="H822" s="263"/>
    </row>
    <row r="823" ht="15.75" customHeight="1">
      <c r="H823" s="263"/>
    </row>
    <row r="824" ht="15.75" customHeight="1">
      <c r="H824" s="263"/>
    </row>
    <row r="825" ht="15.75" customHeight="1">
      <c r="H825" s="263"/>
    </row>
    <row r="826" ht="15.75" customHeight="1">
      <c r="H826" s="263"/>
    </row>
    <row r="827" ht="15.75" customHeight="1">
      <c r="H827" s="263"/>
    </row>
    <row r="828" ht="15.75" customHeight="1">
      <c r="H828" s="263"/>
    </row>
    <row r="829" ht="15.75" customHeight="1">
      <c r="H829" s="263"/>
    </row>
    <row r="830" ht="15.75" customHeight="1">
      <c r="H830" s="263"/>
    </row>
    <row r="831" ht="15.75" customHeight="1">
      <c r="H831" s="263"/>
    </row>
    <row r="832" ht="15.75" customHeight="1">
      <c r="H832" s="263"/>
    </row>
    <row r="833" ht="15.75" customHeight="1">
      <c r="H833" s="263"/>
    </row>
    <row r="834" ht="15.75" customHeight="1">
      <c r="H834" s="263"/>
    </row>
    <row r="835" ht="15.75" customHeight="1">
      <c r="H835" s="263"/>
    </row>
    <row r="836" ht="15.75" customHeight="1">
      <c r="H836" s="263"/>
    </row>
    <row r="837" ht="15.75" customHeight="1">
      <c r="H837" s="263"/>
    </row>
    <row r="838" ht="15.75" customHeight="1">
      <c r="H838" s="263"/>
    </row>
    <row r="839" ht="15.75" customHeight="1">
      <c r="H839" s="263"/>
    </row>
    <row r="840" ht="15.75" customHeight="1">
      <c r="H840" s="263"/>
    </row>
    <row r="841" ht="15.75" customHeight="1">
      <c r="H841" s="263"/>
    </row>
    <row r="842" ht="15.75" customHeight="1">
      <c r="H842" s="263"/>
    </row>
    <row r="843" ht="15.75" customHeight="1">
      <c r="H843" s="263"/>
    </row>
    <row r="844" ht="15.75" customHeight="1">
      <c r="H844" s="263"/>
    </row>
    <row r="845" ht="15.75" customHeight="1">
      <c r="H845" s="263"/>
    </row>
    <row r="846" ht="15.75" customHeight="1">
      <c r="H846" s="263"/>
    </row>
    <row r="847" ht="15.75" customHeight="1">
      <c r="H847" s="263"/>
    </row>
    <row r="848" ht="15.75" customHeight="1">
      <c r="H848" s="263"/>
    </row>
    <row r="849" ht="15.75" customHeight="1">
      <c r="H849" s="263"/>
    </row>
    <row r="850" ht="15.75" customHeight="1">
      <c r="H850" s="263"/>
    </row>
    <row r="851" ht="15.75" customHeight="1">
      <c r="H851" s="263"/>
    </row>
    <row r="852" ht="15.75" customHeight="1">
      <c r="H852" s="263"/>
    </row>
    <row r="853" ht="15.75" customHeight="1">
      <c r="H853" s="263"/>
    </row>
    <row r="854" ht="15.75" customHeight="1">
      <c r="H854" s="263"/>
    </row>
    <row r="855" ht="15.75" customHeight="1">
      <c r="H855" s="263"/>
    </row>
    <row r="856" ht="15.75" customHeight="1">
      <c r="H856" s="263"/>
    </row>
    <row r="857" ht="15.75" customHeight="1">
      <c r="H857" s="263"/>
    </row>
    <row r="858" ht="15.75" customHeight="1">
      <c r="H858" s="263"/>
    </row>
    <row r="859" ht="15.75" customHeight="1">
      <c r="H859" s="263"/>
    </row>
    <row r="860" ht="15.75" customHeight="1">
      <c r="H860" s="263"/>
    </row>
    <row r="861" ht="15.75" customHeight="1">
      <c r="H861" s="263"/>
    </row>
    <row r="862" ht="15.75" customHeight="1">
      <c r="H862" s="263"/>
    </row>
    <row r="863" ht="15.75" customHeight="1">
      <c r="H863" s="263"/>
    </row>
    <row r="864" ht="15.75" customHeight="1">
      <c r="H864" s="263"/>
    </row>
    <row r="865" ht="15.75" customHeight="1">
      <c r="H865" s="263"/>
    </row>
    <row r="866" ht="15.75" customHeight="1">
      <c r="H866" s="263"/>
    </row>
    <row r="867" ht="15.75" customHeight="1">
      <c r="H867" s="263"/>
    </row>
    <row r="868" ht="15.75" customHeight="1">
      <c r="H868" s="263"/>
    </row>
    <row r="869" ht="15.75" customHeight="1">
      <c r="H869" s="263"/>
    </row>
    <row r="870" ht="15.75" customHeight="1">
      <c r="H870" s="263"/>
    </row>
    <row r="871" ht="15.75" customHeight="1">
      <c r="H871" s="263"/>
    </row>
    <row r="872" ht="15.75" customHeight="1">
      <c r="H872" s="263"/>
    </row>
    <row r="873" ht="15.75" customHeight="1">
      <c r="H873" s="263"/>
    </row>
    <row r="874" ht="15.75" customHeight="1">
      <c r="H874" s="263"/>
    </row>
    <row r="875" ht="15.75" customHeight="1">
      <c r="H875" s="263"/>
    </row>
    <row r="876" ht="15.75" customHeight="1">
      <c r="H876" s="263"/>
    </row>
    <row r="877" ht="15.75" customHeight="1">
      <c r="H877" s="263"/>
    </row>
    <row r="878" ht="15.75" customHeight="1">
      <c r="H878" s="263"/>
    </row>
    <row r="879" ht="15.75" customHeight="1">
      <c r="H879" s="263"/>
    </row>
    <row r="880" ht="15.75" customHeight="1">
      <c r="H880" s="263"/>
    </row>
    <row r="881" ht="15.75" customHeight="1">
      <c r="H881" s="263"/>
    </row>
    <row r="882" ht="15.75" customHeight="1">
      <c r="H882" s="263"/>
    </row>
    <row r="883" ht="15.75" customHeight="1">
      <c r="H883" s="263"/>
    </row>
    <row r="884" ht="15.75" customHeight="1">
      <c r="H884" s="263"/>
    </row>
    <row r="885" ht="15.75" customHeight="1">
      <c r="H885" s="263"/>
    </row>
    <row r="886" ht="15.75" customHeight="1">
      <c r="H886" s="263"/>
    </row>
    <row r="887" ht="15.75" customHeight="1">
      <c r="H887" s="263"/>
    </row>
    <row r="888" ht="15.75" customHeight="1">
      <c r="H888" s="263"/>
    </row>
    <row r="889" ht="15.75" customHeight="1">
      <c r="H889" s="263"/>
    </row>
    <row r="890" ht="15.75" customHeight="1">
      <c r="H890" s="263"/>
    </row>
    <row r="891" ht="15.75" customHeight="1">
      <c r="H891" s="263"/>
    </row>
    <row r="892" ht="15.75" customHeight="1">
      <c r="H892" s="263"/>
    </row>
    <row r="893" ht="15.75" customHeight="1">
      <c r="H893" s="263"/>
    </row>
    <row r="894" ht="15.75" customHeight="1">
      <c r="H894" s="263"/>
    </row>
    <row r="895" ht="15.75" customHeight="1">
      <c r="H895" s="263"/>
    </row>
    <row r="896" ht="15.75" customHeight="1">
      <c r="H896" s="263"/>
    </row>
    <row r="897" ht="15.75" customHeight="1">
      <c r="H897" s="263"/>
    </row>
    <row r="898" ht="15.75" customHeight="1">
      <c r="H898" s="263"/>
    </row>
    <row r="899" ht="15.75" customHeight="1">
      <c r="H899" s="263"/>
    </row>
    <row r="900" ht="15.75" customHeight="1">
      <c r="H900" s="263"/>
    </row>
    <row r="901" ht="15.75" customHeight="1">
      <c r="H901" s="263"/>
    </row>
    <row r="902" ht="15.75" customHeight="1">
      <c r="H902" s="263"/>
    </row>
    <row r="903" ht="15.75" customHeight="1">
      <c r="H903" s="263"/>
    </row>
    <row r="904" ht="15.75" customHeight="1">
      <c r="H904" s="263"/>
    </row>
    <row r="905" ht="15.75" customHeight="1">
      <c r="H905" s="263"/>
    </row>
    <row r="906" ht="15.75" customHeight="1">
      <c r="H906" s="263"/>
    </row>
    <row r="907" ht="15.75" customHeight="1">
      <c r="H907" s="263"/>
    </row>
    <row r="908" ht="15.75" customHeight="1">
      <c r="H908" s="263"/>
    </row>
    <row r="909" ht="15.75" customHeight="1">
      <c r="H909" s="263"/>
    </row>
    <row r="910" ht="15.75" customHeight="1">
      <c r="H910" s="263"/>
    </row>
    <row r="911" ht="15.75" customHeight="1">
      <c r="H911" s="263"/>
    </row>
    <row r="912" ht="15.75" customHeight="1">
      <c r="H912" s="263"/>
    </row>
    <row r="913" ht="15.75" customHeight="1">
      <c r="H913" s="263"/>
    </row>
    <row r="914" ht="15.75" customHeight="1">
      <c r="H914" s="263"/>
    </row>
    <row r="915" ht="15.75" customHeight="1">
      <c r="H915" s="263"/>
    </row>
    <row r="916" ht="15.75" customHeight="1">
      <c r="H916" s="263"/>
    </row>
    <row r="917" ht="15.75" customHeight="1">
      <c r="H917" s="263"/>
    </row>
    <row r="918" ht="15.75" customHeight="1">
      <c r="H918" s="263"/>
    </row>
    <row r="919" ht="15.75" customHeight="1">
      <c r="H919" s="263"/>
    </row>
    <row r="920" ht="15.75" customHeight="1">
      <c r="H920" s="263"/>
    </row>
    <row r="921" ht="15.75" customHeight="1">
      <c r="H921" s="263"/>
    </row>
    <row r="922" ht="15.75" customHeight="1">
      <c r="H922" s="263"/>
    </row>
    <row r="923" ht="15.75" customHeight="1">
      <c r="H923" s="263"/>
    </row>
    <row r="924" ht="15.75" customHeight="1">
      <c r="H924" s="263"/>
    </row>
    <row r="925" ht="15.75" customHeight="1">
      <c r="H925" s="263"/>
    </row>
    <row r="926" ht="15.75" customHeight="1">
      <c r="H926" s="263"/>
    </row>
    <row r="927" ht="15.75" customHeight="1">
      <c r="H927" s="263"/>
    </row>
    <row r="928" ht="15.75" customHeight="1">
      <c r="H928" s="263"/>
    </row>
    <row r="929" ht="15.75" customHeight="1">
      <c r="H929" s="263"/>
    </row>
    <row r="930" ht="15.75" customHeight="1">
      <c r="H930" s="263"/>
    </row>
    <row r="931" ht="15.75" customHeight="1">
      <c r="H931" s="263"/>
    </row>
    <row r="932" ht="15.75" customHeight="1">
      <c r="H932" s="263"/>
    </row>
    <row r="933" ht="15.75" customHeight="1">
      <c r="H933" s="263"/>
    </row>
    <row r="934" ht="15.75" customHeight="1">
      <c r="H934" s="263"/>
    </row>
    <row r="935" ht="15.75" customHeight="1">
      <c r="H935" s="263"/>
    </row>
    <row r="936" ht="15.75" customHeight="1">
      <c r="H936" s="263"/>
    </row>
    <row r="937" ht="15.75" customHeight="1">
      <c r="H937" s="263"/>
    </row>
    <row r="938" ht="15.75" customHeight="1">
      <c r="H938" s="263"/>
    </row>
    <row r="939" ht="15.75" customHeight="1">
      <c r="H939" s="263"/>
    </row>
    <row r="940" ht="15.75" customHeight="1">
      <c r="H940" s="263"/>
    </row>
    <row r="941" ht="15.75" customHeight="1">
      <c r="H941" s="263"/>
    </row>
    <row r="942" ht="15.75" customHeight="1">
      <c r="H942" s="263"/>
    </row>
    <row r="943" ht="15.75" customHeight="1">
      <c r="H943" s="263"/>
    </row>
    <row r="944" ht="15.75" customHeight="1">
      <c r="H944" s="263"/>
    </row>
    <row r="945" ht="15.75" customHeight="1">
      <c r="H945" s="263"/>
    </row>
    <row r="946" ht="15.75" customHeight="1">
      <c r="H946" s="263"/>
    </row>
    <row r="947" ht="15.75" customHeight="1">
      <c r="H947" s="263"/>
    </row>
    <row r="948" ht="15.75" customHeight="1">
      <c r="H948" s="263"/>
    </row>
    <row r="949" ht="15.75" customHeight="1">
      <c r="H949" s="263"/>
    </row>
    <row r="950" ht="15.75" customHeight="1">
      <c r="H950" s="263"/>
    </row>
    <row r="951" ht="15.75" customHeight="1">
      <c r="H951" s="263"/>
    </row>
    <row r="952" ht="15.75" customHeight="1">
      <c r="H952" s="263"/>
    </row>
    <row r="953" ht="15.75" customHeight="1">
      <c r="H953" s="263"/>
    </row>
    <row r="954" ht="15.75" customHeight="1">
      <c r="H954" s="263"/>
    </row>
    <row r="955" ht="15.75" customHeight="1">
      <c r="H955" s="263"/>
    </row>
    <row r="956" ht="15.75" customHeight="1">
      <c r="H956" s="263"/>
    </row>
    <row r="957" ht="15.75" customHeight="1">
      <c r="H957" s="263"/>
    </row>
    <row r="958" ht="15.75" customHeight="1">
      <c r="H958" s="263"/>
    </row>
    <row r="959" ht="15.75" customHeight="1">
      <c r="H959" s="263"/>
    </row>
    <row r="960" ht="15.75" customHeight="1">
      <c r="H960" s="263"/>
    </row>
    <row r="961" ht="15.75" customHeight="1">
      <c r="H961" s="263"/>
    </row>
    <row r="962" ht="15.75" customHeight="1">
      <c r="H962" s="263"/>
    </row>
    <row r="963" ht="15.75" customHeight="1">
      <c r="H963" s="263"/>
    </row>
    <row r="964" ht="15.75" customHeight="1">
      <c r="H964" s="263"/>
    </row>
    <row r="965" ht="15.75" customHeight="1">
      <c r="H965" s="263"/>
    </row>
    <row r="966" ht="15.75" customHeight="1">
      <c r="H966" s="263"/>
    </row>
    <row r="967" ht="15.75" customHeight="1">
      <c r="H967" s="263"/>
    </row>
    <row r="968" ht="15.75" customHeight="1">
      <c r="H968" s="263"/>
    </row>
    <row r="969" ht="15.75" customHeight="1">
      <c r="H969" s="263"/>
    </row>
    <row r="970" ht="15.75" customHeight="1">
      <c r="H970" s="263"/>
    </row>
    <row r="971" ht="15.75" customHeight="1">
      <c r="H971" s="263"/>
    </row>
    <row r="972" ht="15.75" customHeight="1">
      <c r="H972" s="263"/>
    </row>
    <row r="973" ht="15.75" customHeight="1">
      <c r="H973" s="263"/>
    </row>
    <row r="974" ht="15.75" customHeight="1">
      <c r="H974" s="263"/>
    </row>
    <row r="975" ht="15.75" customHeight="1">
      <c r="H975" s="263"/>
    </row>
    <row r="976" ht="15.75" customHeight="1">
      <c r="H976" s="263"/>
    </row>
    <row r="977" ht="15.75" customHeight="1">
      <c r="H977" s="263"/>
    </row>
    <row r="978" ht="15.75" customHeight="1">
      <c r="H978" s="263"/>
    </row>
    <row r="979" ht="15.75" customHeight="1">
      <c r="H979" s="263"/>
    </row>
    <row r="980" ht="15.75" customHeight="1">
      <c r="H980" s="263"/>
    </row>
    <row r="981" ht="15.75" customHeight="1">
      <c r="H981" s="263"/>
    </row>
    <row r="982" ht="15.75" customHeight="1">
      <c r="H982" s="263"/>
    </row>
    <row r="983" ht="15.75" customHeight="1">
      <c r="H983" s="263"/>
    </row>
    <row r="984" ht="15.75" customHeight="1">
      <c r="H984" s="263"/>
    </row>
    <row r="985" ht="15.75" customHeight="1">
      <c r="H985" s="263"/>
    </row>
    <row r="986" ht="15.75" customHeight="1">
      <c r="H986" s="263"/>
    </row>
    <row r="987" ht="15.75" customHeight="1">
      <c r="H987" s="263"/>
    </row>
    <row r="988" ht="15.75" customHeight="1">
      <c r="H988" s="263"/>
    </row>
    <row r="989" ht="15.75" customHeight="1">
      <c r="H989" s="263"/>
    </row>
    <row r="990" ht="15.75" customHeight="1">
      <c r="H990" s="263"/>
    </row>
    <row r="991" ht="15.75" customHeight="1">
      <c r="H991" s="263"/>
    </row>
    <row r="992" ht="15.75" customHeight="1">
      <c r="H992" s="263"/>
    </row>
    <row r="993" ht="15.75" customHeight="1">
      <c r="H993" s="263"/>
    </row>
    <row r="994" ht="15.75" customHeight="1">
      <c r="H994" s="263"/>
    </row>
    <row r="995" ht="15.75" customHeight="1">
      <c r="H995" s="263"/>
    </row>
    <row r="996" ht="15.75" customHeight="1">
      <c r="H996" s="263"/>
    </row>
    <row r="997" ht="15.75" customHeight="1">
      <c r="H997" s="263"/>
    </row>
    <row r="998" ht="15.75" customHeight="1">
      <c r="H998" s="263"/>
    </row>
    <row r="999" ht="15.75" customHeight="1">
      <c r="H999" s="263"/>
    </row>
    <row r="1000" ht="15.75" customHeight="1">
      <c r="H1000" s="263"/>
    </row>
    <row r="1001" ht="15.75" customHeight="1">
      <c r="H1001" s="263"/>
    </row>
    <row r="1002" ht="15.75" customHeight="1">
      <c r="H1002" s="263"/>
    </row>
    <row r="1003" ht="15.75" customHeight="1">
      <c r="H1003" s="263"/>
    </row>
    <row r="1004" ht="15.75" customHeight="1">
      <c r="H1004" s="263"/>
    </row>
    <row r="1005" ht="15.75" customHeight="1">
      <c r="H1005" s="263"/>
    </row>
    <row r="1006" ht="15.75" customHeight="1">
      <c r="H1006" s="263"/>
    </row>
    <row r="1007" ht="15.75" customHeight="1">
      <c r="H1007" s="263"/>
    </row>
    <row r="1008" ht="15.75" customHeight="1">
      <c r="H1008" s="263"/>
    </row>
    <row r="1009" ht="15.75" customHeight="1">
      <c r="H1009" s="263"/>
    </row>
    <row r="1010" ht="15.75" customHeight="1">
      <c r="H1010" s="263"/>
    </row>
    <row r="1011" ht="15.75" customHeight="1">
      <c r="H1011" s="263"/>
    </row>
    <row r="1012" ht="15.75" customHeight="1">
      <c r="H1012" s="263"/>
    </row>
    <row r="1013" ht="15.75" customHeight="1">
      <c r="H1013" s="263"/>
    </row>
    <row r="1014" ht="15.75" customHeight="1">
      <c r="H1014" s="263"/>
    </row>
    <row r="1015" ht="15.75" customHeight="1">
      <c r="H1015" s="263"/>
    </row>
    <row r="1016" ht="15.75" customHeight="1">
      <c r="H1016" s="263"/>
    </row>
    <row r="1017" ht="15.75" customHeight="1">
      <c r="H1017" s="263"/>
    </row>
    <row r="1018" ht="15.75" customHeight="1">
      <c r="H1018" s="263"/>
    </row>
    <row r="1019" ht="15.75" customHeight="1">
      <c r="H1019" s="263"/>
    </row>
    <row r="1020" ht="15.75" customHeight="1">
      <c r="H1020" s="263"/>
    </row>
    <row r="1021" ht="15.75" customHeight="1">
      <c r="H1021" s="263"/>
    </row>
    <row r="1022" ht="15.75" customHeight="1">
      <c r="H1022" s="263"/>
    </row>
    <row r="1023" ht="15.75" customHeight="1">
      <c r="H1023" s="263"/>
    </row>
    <row r="1024" ht="15.75" customHeight="1">
      <c r="H1024" s="263"/>
    </row>
    <row r="1025" ht="15.75" customHeight="1">
      <c r="H1025" s="263"/>
    </row>
    <row r="1026" ht="15.75" customHeight="1">
      <c r="H1026" s="263"/>
    </row>
    <row r="1027" ht="15.75" customHeight="1">
      <c r="H1027" s="263"/>
    </row>
    <row r="1028" ht="15.75" customHeight="1">
      <c r="H1028" s="263"/>
    </row>
    <row r="1029" ht="15.75" customHeight="1">
      <c r="H1029" s="263"/>
    </row>
    <row r="1030" ht="15.75" customHeight="1">
      <c r="H1030" s="263"/>
    </row>
    <row r="1031" ht="15.75" customHeight="1">
      <c r="H1031" s="263"/>
    </row>
    <row r="1032" ht="15.75" customHeight="1">
      <c r="H1032" s="263"/>
    </row>
    <row r="1033" ht="15.75" customHeight="1">
      <c r="H1033" s="263"/>
    </row>
    <row r="1034" ht="15.75" customHeight="1">
      <c r="H1034" s="263"/>
    </row>
    <row r="1035" ht="15.75" customHeight="1">
      <c r="H1035" s="263"/>
    </row>
    <row r="1036" ht="15.75" customHeight="1">
      <c r="H1036" s="263"/>
    </row>
  </sheetData>
  <mergeCells count="26">
    <mergeCell ref="D6:G6"/>
    <mergeCell ref="L6:M6"/>
    <mergeCell ref="D7:G7"/>
    <mergeCell ref="D8:G8"/>
    <mergeCell ref="B51:C51"/>
    <mergeCell ref="B56:C56"/>
    <mergeCell ref="B68:C68"/>
    <mergeCell ref="B72:C72"/>
    <mergeCell ref="A1:M1"/>
    <mergeCell ref="A2:M2"/>
    <mergeCell ref="A3:A9"/>
    <mergeCell ref="B3:C9"/>
    <mergeCell ref="D3:G3"/>
    <mergeCell ref="D4:G4"/>
    <mergeCell ref="D5:G5"/>
    <mergeCell ref="F11:F12"/>
    <mergeCell ref="G11:I11"/>
    <mergeCell ref="J11:L11"/>
    <mergeCell ref="M11:M12"/>
    <mergeCell ref="D9:G9"/>
    <mergeCell ref="A10:M10"/>
    <mergeCell ref="A11:A12"/>
    <mergeCell ref="B11:B12"/>
    <mergeCell ref="C11:C12"/>
    <mergeCell ref="D11:D12"/>
    <mergeCell ref="E11:E12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2" max="2" width="23.38"/>
    <col customWidth="1" min="3" max="3" width="39.25"/>
    <col customWidth="1" min="4" max="7" width="15.38"/>
  </cols>
  <sheetData>
    <row r="1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ht="15.0" customHeight="1">
      <c r="A2" s="5"/>
      <c r="B2" s="7" t="s">
        <v>0</v>
      </c>
      <c r="C2" s="9"/>
      <c r="D2" s="9"/>
      <c r="E2" s="9"/>
      <c r="F2" s="9"/>
      <c r="G2" s="10"/>
    </row>
    <row r="3" ht="15.0" customHeight="1">
      <c r="A3" s="5"/>
      <c r="B3" s="13" t="s">
        <v>1</v>
      </c>
      <c r="C3" s="9"/>
      <c r="D3" s="9"/>
      <c r="E3" s="9"/>
      <c r="F3" s="9"/>
      <c r="G3" s="10"/>
    </row>
    <row r="4" ht="15.0" customHeight="1">
      <c r="A4" s="5"/>
      <c r="B4" s="7" t="s">
        <v>2</v>
      </c>
      <c r="C4" s="9"/>
      <c r="D4" s="9"/>
      <c r="E4" s="9"/>
      <c r="F4" s="9"/>
      <c r="G4" s="10"/>
    </row>
    <row r="5" ht="15.0" customHeight="1">
      <c r="A5" s="5"/>
      <c r="B5" s="17" t="s">
        <v>3</v>
      </c>
      <c r="C5" s="9"/>
      <c r="D5" s="9"/>
      <c r="E5" s="9"/>
      <c r="F5" s="9"/>
      <c r="G5" s="10"/>
    </row>
    <row r="6" ht="15.0" customHeight="1">
      <c r="A6" s="5"/>
      <c r="B6" s="21" t="s">
        <v>4</v>
      </c>
      <c r="C6" s="9"/>
      <c r="D6" s="9"/>
      <c r="E6" s="9"/>
      <c r="F6" s="9"/>
      <c r="G6" s="10"/>
    </row>
    <row r="7" ht="15.0" customHeight="1">
      <c r="A7" s="5"/>
      <c r="B7" s="13" t="s">
        <v>5</v>
      </c>
      <c r="C7" s="9"/>
      <c r="D7" s="9"/>
      <c r="E7" s="9"/>
      <c r="F7" s="9"/>
      <c r="G7" s="10"/>
    </row>
    <row r="8" ht="15.0" customHeight="1">
      <c r="A8" s="5"/>
      <c r="B8" s="27" t="s">
        <v>6</v>
      </c>
      <c r="C8" s="29"/>
      <c r="D8" s="29"/>
      <c r="E8" s="29"/>
      <c r="F8" s="29"/>
      <c r="G8" s="32"/>
    </row>
    <row r="9" ht="15.0" customHeight="1">
      <c r="A9" s="5"/>
      <c r="B9" s="34"/>
      <c r="C9" s="35"/>
      <c r="D9" s="35"/>
      <c r="E9" s="35"/>
      <c r="F9" s="35"/>
      <c r="G9" s="36"/>
    </row>
    <row r="10" ht="15.0" customHeight="1">
      <c r="A10" s="39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15.0" customHeight="1">
      <c r="A11" s="43"/>
      <c r="B11" s="43"/>
      <c r="C11" s="43"/>
      <c r="D11" s="43"/>
      <c r="E11" s="43"/>
      <c r="F11" s="43"/>
      <c r="G11" s="43"/>
    </row>
    <row r="12">
      <c r="A12" s="46" t="s">
        <v>9</v>
      </c>
      <c r="B12" s="48"/>
      <c r="C12" s="48"/>
      <c r="D12" s="48"/>
      <c r="E12" s="48"/>
      <c r="F12" s="48"/>
      <c r="G12" s="48"/>
      <c r="H12" s="48"/>
      <c r="I12" s="48"/>
      <c r="J12" s="48"/>
      <c r="K12" s="51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54" t="s">
        <v>10</v>
      </c>
      <c r="B13" s="60"/>
      <c r="C13" s="60"/>
      <c r="D13" s="60"/>
      <c r="E13" s="60"/>
      <c r="F13" s="60"/>
      <c r="G13" s="60"/>
      <c r="H13" s="60"/>
      <c r="I13" s="60"/>
      <c r="J13" s="60"/>
      <c r="K13" s="6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64" t="s">
        <v>12</v>
      </c>
      <c r="B14" s="68" t="s">
        <v>13</v>
      </c>
      <c r="C14" s="60"/>
      <c r="D14" s="60"/>
      <c r="E14" s="60"/>
      <c r="F14" s="60"/>
      <c r="G14" s="62"/>
      <c r="H14" s="70" t="s">
        <v>14</v>
      </c>
      <c r="I14" s="71" t="s">
        <v>15</v>
      </c>
      <c r="J14" s="74"/>
      <c r="K14" s="74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76"/>
      <c r="B15" s="71" t="s">
        <v>17</v>
      </c>
      <c r="C15" s="77"/>
      <c r="D15" s="70" t="s">
        <v>15</v>
      </c>
      <c r="E15" s="70" t="s">
        <v>18</v>
      </c>
      <c r="F15" s="70" t="s">
        <v>19</v>
      </c>
      <c r="G15" s="79" t="s">
        <v>21</v>
      </c>
      <c r="H15" s="70" t="s">
        <v>22</v>
      </c>
      <c r="I15" s="70" t="s">
        <v>23</v>
      </c>
      <c r="J15" s="70" t="s">
        <v>24</v>
      </c>
      <c r="K15" s="70" t="s">
        <v>25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3" t="s">
        <v>28</v>
      </c>
      <c r="B16" s="84">
        <v>39746.0</v>
      </c>
      <c r="C16" s="85" t="s">
        <v>31</v>
      </c>
      <c r="D16" s="86" t="s">
        <v>15</v>
      </c>
      <c r="E16" s="88">
        <v>4.0</v>
      </c>
      <c r="F16" s="90"/>
      <c r="G16" s="93"/>
      <c r="H16" s="97">
        <f t="shared" ref="H16:H18" si="1">F16+G16</f>
        <v>0</v>
      </c>
      <c r="I16" s="97">
        <f t="shared" ref="I16:I18" si="2">F16*E16</f>
        <v>0</v>
      </c>
      <c r="J16" s="97">
        <f t="shared" ref="J16:J18" si="3">G16*E16</f>
        <v>0</v>
      </c>
      <c r="K16" s="97">
        <f t="shared" ref="K16:K18" si="4">I16+J16</f>
        <v>0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3" t="s">
        <v>43</v>
      </c>
      <c r="B17" s="84">
        <v>88317.0</v>
      </c>
      <c r="C17" s="85" t="s">
        <v>44</v>
      </c>
      <c r="D17" s="86" t="s">
        <v>45</v>
      </c>
      <c r="E17" s="88">
        <v>0.3</v>
      </c>
      <c r="F17" s="90"/>
      <c r="G17" s="93"/>
      <c r="H17" s="97">
        <f t="shared" si="1"/>
        <v>0</v>
      </c>
      <c r="I17" s="97">
        <f t="shared" si="2"/>
        <v>0</v>
      </c>
      <c r="J17" s="97">
        <f t="shared" si="3"/>
        <v>0</v>
      </c>
      <c r="K17" s="97">
        <f t="shared" si="4"/>
        <v>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3" t="s">
        <v>43</v>
      </c>
      <c r="B18" s="84">
        <v>88240.0</v>
      </c>
      <c r="C18" s="109" t="s">
        <v>49</v>
      </c>
      <c r="D18" s="110" t="s">
        <v>45</v>
      </c>
      <c r="E18" s="88">
        <v>0.15</v>
      </c>
      <c r="F18" s="90"/>
      <c r="G18" s="93"/>
      <c r="H18" s="97">
        <f t="shared" si="1"/>
        <v>0</v>
      </c>
      <c r="I18" s="97">
        <f t="shared" si="2"/>
        <v>0</v>
      </c>
      <c r="J18" s="97">
        <f t="shared" si="3"/>
        <v>0</v>
      </c>
      <c r="K18" s="97">
        <f t="shared" si="4"/>
        <v>0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76"/>
      <c r="B19" s="74"/>
      <c r="C19" s="112"/>
      <c r="D19" s="112"/>
      <c r="E19" s="74"/>
      <c r="F19" s="74"/>
      <c r="G19" s="74"/>
      <c r="H19" s="114" t="s">
        <v>53</v>
      </c>
      <c r="I19" s="115">
        <f t="shared" ref="I19:K19" si="5">SUM(I16:I18)</f>
        <v>0</v>
      </c>
      <c r="J19" s="115">
        <f t="shared" si="5"/>
        <v>0</v>
      </c>
      <c r="K19" s="115">
        <f t="shared" si="5"/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122"/>
      <c r="B20" s="122"/>
      <c r="C20" s="124"/>
      <c r="D20" s="124"/>
      <c r="E20" s="122"/>
      <c r="F20" s="122"/>
      <c r="G20" s="122"/>
      <c r="H20" s="126"/>
      <c r="I20" s="127"/>
      <c r="J20" s="127"/>
      <c r="K20" s="127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</row>
    <row r="21">
      <c r="A21" s="46" t="s">
        <v>56</v>
      </c>
      <c r="B21" s="48"/>
      <c r="C21" s="48"/>
      <c r="D21" s="48"/>
      <c r="E21" s="48"/>
      <c r="F21" s="48"/>
      <c r="G21" s="48"/>
      <c r="H21" s="48"/>
      <c r="I21" s="48"/>
      <c r="J21" s="48"/>
      <c r="K21" s="51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54" t="s">
        <v>59</v>
      </c>
      <c r="B22" s="60"/>
      <c r="C22" s="60"/>
      <c r="D22" s="60"/>
      <c r="E22" s="60"/>
      <c r="F22" s="60"/>
      <c r="G22" s="60"/>
      <c r="H22" s="60"/>
      <c r="I22" s="60"/>
      <c r="J22" s="60"/>
      <c r="K22" s="62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64" t="s">
        <v>12</v>
      </c>
      <c r="B23" s="68" t="s">
        <v>61</v>
      </c>
      <c r="C23" s="60"/>
      <c r="D23" s="60"/>
      <c r="E23" s="60"/>
      <c r="F23" s="60"/>
      <c r="G23" s="62"/>
      <c r="H23" s="70" t="s">
        <v>14</v>
      </c>
      <c r="I23" s="71" t="s">
        <v>62</v>
      </c>
      <c r="J23" s="74"/>
      <c r="K23" s="74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76"/>
      <c r="B24" s="71" t="s">
        <v>17</v>
      </c>
      <c r="C24" s="77"/>
      <c r="D24" s="70" t="s">
        <v>15</v>
      </c>
      <c r="E24" s="70" t="s">
        <v>18</v>
      </c>
      <c r="F24" s="70" t="s">
        <v>19</v>
      </c>
      <c r="G24" s="79" t="s">
        <v>21</v>
      </c>
      <c r="H24" s="70" t="s">
        <v>22</v>
      </c>
      <c r="I24" s="70" t="s">
        <v>23</v>
      </c>
      <c r="J24" s="70" t="s">
        <v>24</v>
      </c>
      <c r="K24" s="70" t="s">
        <v>25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3" t="s">
        <v>43</v>
      </c>
      <c r="B25" s="71">
        <v>88240.0</v>
      </c>
      <c r="C25" s="109" t="s">
        <v>49</v>
      </c>
      <c r="D25" s="86" t="s">
        <v>45</v>
      </c>
      <c r="E25" s="137">
        <v>6.0E-4</v>
      </c>
      <c r="F25" s="90"/>
      <c r="G25" s="93"/>
      <c r="H25" s="97">
        <f t="shared" ref="H25:H33" si="6">F25+G25</f>
        <v>0</v>
      </c>
      <c r="I25" s="97">
        <f t="shared" ref="I25:I33" si="7">F25*E25</f>
        <v>0</v>
      </c>
      <c r="J25" s="97">
        <f t="shared" ref="J25:J33" si="8">G25*E25</f>
        <v>0</v>
      </c>
      <c r="K25" s="97">
        <f t="shared" ref="K25:K33" si="9">I25+J25</f>
        <v>0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3" t="s">
        <v>43</v>
      </c>
      <c r="B26" s="71">
        <v>88278.0</v>
      </c>
      <c r="C26" s="85" t="s">
        <v>73</v>
      </c>
      <c r="D26" s="86" t="s">
        <v>45</v>
      </c>
      <c r="E26" s="137">
        <v>0.0018</v>
      </c>
      <c r="F26" s="90"/>
      <c r="G26" s="90"/>
      <c r="H26" s="97">
        <f t="shared" si="6"/>
        <v>0</v>
      </c>
      <c r="I26" s="97">
        <f t="shared" si="7"/>
        <v>0</v>
      </c>
      <c r="J26" s="97">
        <f t="shared" si="8"/>
        <v>0</v>
      </c>
      <c r="K26" s="97">
        <f t="shared" si="9"/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3" t="s">
        <v>43</v>
      </c>
      <c r="B27" s="71">
        <v>88317.0</v>
      </c>
      <c r="C27" s="85" t="s">
        <v>44</v>
      </c>
      <c r="D27" s="86" t="s">
        <v>45</v>
      </c>
      <c r="E27" s="137">
        <v>0.0046</v>
      </c>
      <c r="F27" s="90"/>
      <c r="G27" s="93"/>
      <c r="H27" s="97">
        <f t="shared" si="6"/>
        <v>0</v>
      </c>
      <c r="I27" s="97">
        <f t="shared" si="7"/>
        <v>0</v>
      </c>
      <c r="J27" s="97">
        <f t="shared" si="8"/>
        <v>0</v>
      </c>
      <c r="K27" s="97">
        <f t="shared" si="9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3" t="s">
        <v>43</v>
      </c>
      <c r="B28" s="71">
        <v>101010.0</v>
      </c>
      <c r="C28" s="144" t="s">
        <v>75</v>
      </c>
      <c r="D28" s="84" t="s">
        <v>76</v>
      </c>
      <c r="E28" s="137">
        <v>0.001</v>
      </c>
      <c r="F28" s="90"/>
      <c r="G28" s="90"/>
      <c r="H28" s="97">
        <f t="shared" si="6"/>
        <v>0</v>
      </c>
      <c r="I28" s="97">
        <f t="shared" si="7"/>
        <v>0</v>
      </c>
      <c r="J28" s="97">
        <f t="shared" si="8"/>
        <v>0</v>
      </c>
      <c r="K28" s="97">
        <f t="shared" si="9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3" t="s">
        <v>43</v>
      </c>
      <c r="B29" s="71">
        <v>100716.0</v>
      </c>
      <c r="C29" s="144" t="s">
        <v>79</v>
      </c>
      <c r="D29" s="84" t="s">
        <v>80</v>
      </c>
      <c r="E29" s="137">
        <v>0.0461</v>
      </c>
      <c r="F29" s="90"/>
      <c r="G29" s="90"/>
      <c r="H29" s="97">
        <f t="shared" si="6"/>
        <v>0</v>
      </c>
      <c r="I29" s="97">
        <f t="shared" si="7"/>
        <v>0</v>
      </c>
      <c r="J29" s="97">
        <f t="shared" si="8"/>
        <v>0</v>
      </c>
      <c r="K29" s="97">
        <f t="shared" si="9"/>
        <v>0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3" t="s">
        <v>43</v>
      </c>
      <c r="B30" s="71">
        <v>100719.0</v>
      </c>
      <c r="C30" s="144" t="s">
        <v>83</v>
      </c>
      <c r="D30" s="84" t="s">
        <v>80</v>
      </c>
      <c r="E30" s="137">
        <v>0.0461</v>
      </c>
      <c r="F30" s="90"/>
      <c r="G30" s="90"/>
      <c r="H30" s="97">
        <f t="shared" si="6"/>
        <v>0</v>
      </c>
      <c r="I30" s="97">
        <f t="shared" si="7"/>
        <v>0</v>
      </c>
      <c r="J30" s="97">
        <f t="shared" si="8"/>
        <v>0</v>
      </c>
      <c r="K30" s="97">
        <f t="shared" si="9"/>
        <v>0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3" t="s">
        <v>86</v>
      </c>
      <c r="B31" s="71" t="s">
        <v>87</v>
      </c>
      <c r="C31" s="85" t="s">
        <v>88</v>
      </c>
      <c r="D31" s="86" t="s">
        <v>89</v>
      </c>
      <c r="E31" s="137">
        <f>1/4.48</f>
        <v>0.2232142857</v>
      </c>
      <c r="F31" s="90"/>
      <c r="G31" s="93"/>
      <c r="H31" s="97">
        <f t="shared" si="6"/>
        <v>0</v>
      </c>
      <c r="I31" s="97">
        <f t="shared" si="7"/>
        <v>0</v>
      </c>
      <c r="J31" s="97">
        <f t="shared" si="8"/>
        <v>0</v>
      </c>
      <c r="K31" s="97">
        <f t="shared" si="9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3" t="s">
        <v>96</v>
      </c>
      <c r="B32" s="71" t="s">
        <v>98</v>
      </c>
      <c r="C32" s="85" t="s">
        <v>99</v>
      </c>
      <c r="D32" s="86" t="s">
        <v>89</v>
      </c>
      <c r="E32" s="137">
        <f>1/1.19</f>
        <v>0.8403361345</v>
      </c>
      <c r="F32" s="90"/>
      <c r="G32" s="93"/>
      <c r="H32" s="97">
        <f t="shared" si="6"/>
        <v>0</v>
      </c>
      <c r="I32" s="97">
        <f t="shared" si="7"/>
        <v>0</v>
      </c>
      <c r="J32" s="97">
        <f t="shared" si="8"/>
        <v>0</v>
      </c>
      <c r="K32" s="97">
        <f t="shared" si="9"/>
        <v>0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3" t="s">
        <v>28</v>
      </c>
      <c r="B33" s="71">
        <v>10997.0</v>
      </c>
      <c r="C33" s="85" t="s">
        <v>103</v>
      </c>
      <c r="D33" s="86" t="s">
        <v>62</v>
      </c>
      <c r="E33" s="137">
        <v>0.05</v>
      </c>
      <c r="F33" s="90"/>
      <c r="G33" s="93"/>
      <c r="H33" s="97">
        <f t="shared" si="6"/>
        <v>0</v>
      </c>
      <c r="I33" s="97">
        <f t="shared" si="7"/>
        <v>0</v>
      </c>
      <c r="J33" s="97">
        <f t="shared" si="8"/>
        <v>0</v>
      </c>
      <c r="K33" s="97">
        <f t="shared" si="9"/>
        <v>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76"/>
      <c r="B34" s="74"/>
      <c r="C34" s="112"/>
      <c r="D34" s="112"/>
      <c r="E34" s="74"/>
      <c r="F34" s="74"/>
      <c r="G34" s="74"/>
      <c r="H34" s="114" t="s">
        <v>53</v>
      </c>
      <c r="I34" s="115">
        <f t="shared" ref="I34:K34" si="10">SUM(I25:I33)</f>
        <v>0</v>
      </c>
      <c r="J34" s="115">
        <f t="shared" si="10"/>
        <v>0</v>
      </c>
      <c r="K34" s="115">
        <f t="shared" si="10"/>
        <v>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122"/>
      <c r="B35" s="122"/>
      <c r="C35" s="124"/>
      <c r="D35" s="124"/>
      <c r="E35" s="122"/>
      <c r="F35" s="122"/>
      <c r="G35" s="122"/>
      <c r="H35" s="126"/>
      <c r="I35" s="127"/>
      <c r="J35" s="127"/>
      <c r="K35" s="127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</row>
    <row r="36">
      <c r="A36" s="46" t="s">
        <v>107</v>
      </c>
      <c r="B36" s="48"/>
      <c r="C36" s="48"/>
      <c r="D36" s="48"/>
      <c r="E36" s="48"/>
      <c r="F36" s="48"/>
      <c r="G36" s="48"/>
      <c r="H36" s="48"/>
      <c r="I36" s="48"/>
      <c r="J36" s="48"/>
      <c r="K36" s="51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54" t="s">
        <v>109</v>
      </c>
      <c r="B37" s="60"/>
      <c r="C37" s="60"/>
      <c r="D37" s="60"/>
      <c r="E37" s="60"/>
      <c r="F37" s="60"/>
      <c r="G37" s="60"/>
      <c r="H37" s="60"/>
      <c r="I37" s="60"/>
      <c r="J37" s="60"/>
      <c r="K37" s="6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64" t="s">
        <v>12</v>
      </c>
      <c r="B38" s="68" t="s">
        <v>111</v>
      </c>
      <c r="C38" s="60"/>
      <c r="D38" s="60"/>
      <c r="E38" s="60"/>
      <c r="F38" s="60"/>
      <c r="G38" s="62"/>
      <c r="H38" s="70" t="s">
        <v>14</v>
      </c>
      <c r="I38" s="71" t="s">
        <v>62</v>
      </c>
      <c r="J38" s="74"/>
      <c r="K38" s="7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76"/>
      <c r="B39" s="71" t="s">
        <v>17</v>
      </c>
      <c r="C39" s="77"/>
      <c r="D39" s="70" t="s">
        <v>15</v>
      </c>
      <c r="E39" s="70" t="s">
        <v>18</v>
      </c>
      <c r="F39" s="70" t="s">
        <v>19</v>
      </c>
      <c r="G39" s="79" t="s">
        <v>21</v>
      </c>
      <c r="H39" s="70" t="s">
        <v>22</v>
      </c>
      <c r="I39" s="70" t="s">
        <v>23</v>
      </c>
      <c r="J39" s="70" t="s">
        <v>24</v>
      </c>
      <c r="K39" s="70" t="s">
        <v>25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3" t="s">
        <v>43</v>
      </c>
      <c r="B40" s="84">
        <v>88240.0</v>
      </c>
      <c r="C40" s="109" t="s">
        <v>49</v>
      </c>
      <c r="D40" s="86" t="s">
        <v>45</v>
      </c>
      <c r="E40" s="137">
        <v>0.0012</v>
      </c>
      <c r="F40" s="90"/>
      <c r="G40" s="93"/>
      <c r="H40" s="97">
        <f t="shared" ref="H40:H48" si="11">F40+G40</f>
        <v>0</v>
      </c>
      <c r="I40" s="97">
        <f t="shared" ref="I40:I48" si="12">F40*E40</f>
        <v>0</v>
      </c>
      <c r="J40" s="97">
        <f t="shared" ref="J40:J48" si="13">G40*E40</f>
        <v>0</v>
      </c>
      <c r="K40" s="97">
        <f t="shared" ref="K40:K48" si="14">I40+J40</f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3" t="s">
        <v>43</v>
      </c>
      <c r="B41" s="84">
        <v>88278.0</v>
      </c>
      <c r="C41" s="85" t="s">
        <v>73</v>
      </c>
      <c r="D41" s="86" t="s">
        <v>45</v>
      </c>
      <c r="E41" s="137">
        <v>0.0018</v>
      </c>
      <c r="F41" s="90"/>
      <c r="G41" s="90"/>
      <c r="H41" s="97">
        <f t="shared" si="11"/>
        <v>0</v>
      </c>
      <c r="I41" s="97">
        <f t="shared" si="12"/>
        <v>0</v>
      </c>
      <c r="J41" s="97">
        <f t="shared" si="13"/>
        <v>0</v>
      </c>
      <c r="K41" s="97">
        <f t="shared" si="14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3" t="s">
        <v>43</v>
      </c>
      <c r="B42" s="84">
        <v>88317.0</v>
      </c>
      <c r="C42" s="85" t="s">
        <v>44</v>
      </c>
      <c r="D42" s="86" t="s">
        <v>45</v>
      </c>
      <c r="E42" s="137">
        <v>0.05</v>
      </c>
      <c r="F42" s="90"/>
      <c r="G42" s="93"/>
      <c r="H42" s="97">
        <f t="shared" si="11"/>
        <v>0</v>
      </c>
      <c r="I42" s="97">
        <f t="shared" si="12"/>
        <v>0</v>
      </c>
      <c r="J42" s="97">
        <f t="shared" si="13"/>
        <v>0</v>
      </c>
      <c r="K42" s="97">
        <f t="shared" si="14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177" t="s">
        <v>43</v>
      </c>
      <c r="B43" s="178">
        <v>101010.0</v>
      </c>
      <c r="C43" s="179" t="s">
        <v>75</v>
      </c>
      <c r="D43" s="181" t="s">
        <v>76</v>
      </c>
      <c r="E43" s="182">
        <v>0.001</v>
      </c>
      <c r="F43" s="183"/>
      <c r="G43" s="183"/>
      <c r="H43" s="184">
        <f t="shared" si="11"/>
        <v>0</v>
      </c>
      <c r="I43" s="184">
        <f t="shared" si="12"/>
        <v>0</v>
      </c>
      <c r="J43" s="184">
        <f t="shared" si="13"/>
        <v>0</v>
      </c>
      <c r="K43" s="184">
        <f t="shared" si="14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3" t="s">
        <v>43</v>
      </c>
      <c r="B44" s="84">
        <v>100716.0</v>
      </c>
      <c r="C44" s="144" t="s">
        <v>79</v>
      </c>
      <c r="D44" s="84" t="s">
        <v>80</v>
      </c>
      <c r="E44" s="137">
        <v>0.0461</v>
      </c>
      <c r="F44" s="90"/>
      <c r="G44" s="90"/>
      <c r="H44" s="97">
        <f t="shared" si="11"/>
        <v>0</v>
      </c>
      <c r="I44" s="97">
        <f t="shared" si="12"/>
        <v>0</v>
      </c>
      <c r="J44" s="97">
        <f t="shared" si="13"/>
        <v>0</v>
      </c>
      <c r="K44" s="97">
        <f t="shared" si="14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3" t="s">
        <v>43</v>
      </c>
      <c r="B45" s="84">
        <v>100719.0</v>
      </c>
      <c r="C45" s="144" t="s">
        <v>83</v>
      </c>
      <c r="D45" s="84" t="s">
        <v>80</v>
      </c>
      <c r="E45" s="137">
        <v>0.0461</v>
      </c>
      <c r="F45" s="90"/>
      <c r="G45" s="90"/>
      <c r="H45" s="97">
        <f t="shared" si="11"/>
        <v>0</v>
      </c>
      <c r="I45" s="97">
        <f t="shared" si="12"/>
        <v>0</v>
      </c>
      <c r="J45" s="97">
        <f t="shared" si="13"/>
        <v>0</v>
      </c>
      <c r="K45" s="97">
        <f t="shared" si="14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3" t="s">
        <v>96</v>
      </c>
      <c r="B46" s="71" t="s">
        <v>87</v>
      </c>
      <c r="C46" s="85" t="s">
        <v>88</v>
      </c>
      <c r="D46" s="86" t="s">
        <v>89</v>
      </c>
      <c r="E46" s="137">
        <v>0.2232</v>
      </c>
      <c r="F46" s="90"/>
      <c r="G46" s="93"/>
      <c r="H46" s="97">
        <f t="shared" si="11"/>
        <v>0</v>
      </c>
      <c r="I46" s="97">
        <f t="shared" si="12"/>
        <v>0</v>
      </c>
      <c r="J46" s="97">
        <f t="shared" si="13"/>
        <v>0</v>
      </c>
      <c r="K46" s="97">
        <f t="shared" si="14"/>
        <v>0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177" t="s">
        <v>96</v>
      </c>
      <c r="B47" s="178" t="s">
        <v>98</v>
      </c>
      <c r="C47" s="179" t="s">
        <v>99</v>
      </c>
      <c r="D47" s="181" t="s">
        <v>89</v>
      </c>
      <c r="E47" s="182">
        <f>1/1.19</f>
        <v>0.8403361345</v>
      </c>
      <c r="F47" s="90"/>
      <c r="G47" s="93"/>
      <c r="H47" s="184">
        <f t="shared" si="11"/>
        <v>0</v>
      </c>
      <c r="I47" s="184">
        <f t="shared" si="12"/>
        <v>0</v>
      </c>
      <c r="J47" s="184">
        <f t="shared" si="13"/>
        <v>0</v>
      </c>
      <c r="K47" s="184">
        <f t="shared" si="14"/>
        <v>0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3" t="s">
        <v>28</v>
      </c>
      <c r="B48" s="84">
        <v>10997.0</v>
      </c>
      <c r="C48" s="85" t="s">
        <v>103</v>
      </c>
      <c r="D48" s="86" t="s">
        <v>62</v>
      </c>
      <c r="E48" s="137">
        <v>5.0E-4</v>
      </c>
      <c r="F48" s="90"/>
      <c r="G48" s="93"/>
      <c r="H48" s="97">
        <f t="shared" si="11"/>
        <v>0</v>
      </c>
      <c r="I48" s="97">
        <f t="shared" si="12"/>
        <v>0</v>
      </c>
      <c r="J48" s="97">
        <f t="shared" si="13"/>
        <v>0</v>
      </c>
      <c r="K48" s="97">
        <f t="shared" si="14"/>
        <v>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76"/>
      <c r="B49" s="74"/>
      <c r="C49" s="112"/>
      <c r="D49" s="112"/>
      <c r="E49" s="74"/>
      <c r="F49" s="74"/>
      <c r="G49" s="74"/>
      <c r="H49" s="114" t="s">
        <v>53</v>
      </c>
      <c r="I49" s="115">
        <f t="shared" ref="I49:K49" si="15">SUM(I40:I48)</f>
        <v>0</v>
      </c>
      <c r="J49" s="115">
        <f t="shared" si="15"/>
        <v>0</v>
      </c>
      <c r="K49" s="115">
        <f t="shared" si="15"/>
        <v>0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195"/>
      <c r="B50" s="195"/>
      <c r="C50" s="195"/>
      <c r="D50" s="195"/>
      <c r="E50" s="195"/>
      <c r="F50" s="195"/>
      <c r="G50" s="195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</row>
    <row r="51">
      <c r="A51" s="46" t="s">
        <v>135</v>
      </c>
      <c r="B51" s="48"/>
      <c r="C51" s="48"/>
      <c r="D51" s="48"/>
      <c r="E51" s="48"/>
      <c r="F51" s="48"/>
      <c r="G51" s="48"/>
      <c r="H51" s="48"/>
      <c r="I51" s="48"/>
      <c r="J51" s="48"/>
      <c r="K51" s="51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54" t="s">
        <v>136</v>
      </c>
      <c r="B52" s="60"/>
      <c r="C52" s="60"/>
      <c r="D52" s="60"/>
      <c r="E52" s="60"/>
      <c r="F52" s="60"/>
      <c r="G52" s="60"/>
      <c r="H52" s="60"/>
      <c r="I52" s="60"/>
      <c r="J52" s="60"/>
      <c r="K52" s="6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64" t="s">
        <v>12</v>
      </c>
      <c r="B53" s="68" t="s">
        <v>137</v>
      </c>
      <c r="C53" s="60"/>
      <c r="D53" s="60"/>
      <c r="E53" s="60"/>
      <c r="F53" s="60"/>
      <c r="G53" s="62"/>
      <c r="H53" s="70" t="s">
        <v>14</v>
      </c>
      <c r="I53" s="71" t="s">
        <v>62</v>
      </c>
      <c r="J53" s="74"/>
      <c r="K53" s="74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76"/>
      <c r="B54" s="71" t="s">
        <v>17</v>
      </c>
      <c r="C54" s="77"/>
      <c r="D54" s="70" t="s">
        <v>15</v>
      </c>
      <c r="E54" s="70" t="s">
        <v>18</v>
      </c>
      <c r="F54" s="70" t="s">
        <v>19</v>
      </c>
      <c r="G54" s="79" t="s">
        <v>21</v>
      </c>
      <c r="H54" s="70" t="s">
        <v>22</v>
      </c>
      <c r="I54" s="70" t="s">
        <v>23</v>
      </c>
      <c r="J54" s="70" t="s">
        <v>24</v>
      </c>
      <c r="K54" s="70" t="s">
        <v>25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3" t="s">
        <v>43</v>
      </c>
      <c r="B55" s="84">
        <v>88240.0</v>
      </c>
      <c r="C55" s="109" t="s">
        <v>49</v>
      </c>
      <c r="D55" s="86" t="s">
        <v>45</v>
      </c>
      <c r="E55" s="137">
        <v>0.0012</v>
      </c>
      <c r="F55" s="90"/>
      <c r="G55" s="93"/>
      <c r="H55" s="97">
        <f t="shared" ref="H55:H63" si="16">F55+G55</f>
        <v>0</v>
      </c>
      <c r="I55" s="97">
        <f t="shared" ref="I55:I63" si="17">F55*E55</f>
        <v>0</v>
      </c>
      <c r="J55" s="97">
        <f t="shared" ref="J55:J63" si="18">G55*E55</f>
        <v>0</v>
      </c>
      <c r="K55" s="97">
        <f t="shared" ref="K55:K63" si="19">I55+J55</f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3" t="s">
        <v>43</v>
      </c>
      <c r="B56" s="84">
        <v>88278.0</v>
      </c>
      <c r="C56" s="85" t="s">
        <v>73</v>
      </c>
      <c r="D56" s="86" t="s">
        <v>45</v>
      </c>
      <c r="E56" s="137">
        <v>0.02</v>
      </c>
      <c r="F56" s="90"/>
      <c r="G56" s="90"/>
      <c r="H56" s="97">
        <f t="shared" si="16"/>
        <v>0</v>
      </c>
      <c r="I56" s="97">
        <f t="shared" si="17"/>
        <v>0</v>
      </c>
      <c r="J56" s="97">
        <f t="shared" si="18"/>
        <v>0</v>
      </c>
      <c r="K56" s="97">
        <f t="shared" si="19"/>
        <v>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3" t="s">
        <v>43</v>
      </c>
      <c r="B57" s="84">
        <v>88317.0</v>
      </c>
      <c r="C57" s="85" t="s">
        <v>44</v>
      </c>
      <c r="D57" s="86" t="s">
        <v>45</v>
      </c>
      <c r="E57" s="137">
        <v>0.0046</v>
      </c>
      <c r="F57" s="90"/>
      <c r="G57" s="93"/>
      <c r="H57" s="97">
        <f t="shared" si="16"/>
        <v>0</v>
      </c>
      <c r="I57" s="97">
        <f t="shared" si="17"/>
        <v>0</v>
      </c>
      <c r="J57" s="97">
        <f t="shared" si="18"/>
        <v>0</v>
      </c>
      <c r="K57" s="97">
        <f t="shared" si="19"/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177" t="s">
        <v>43</v>
      </c>
      <c r="B58" s="178">
        <v>101010.0</v>
      </c>
      <c r="C58" s="179" t="s">
        <v>75</v>
      </c>
      <c r="D58" s="181" t="s">
        <v>76</v>
      </c>
      <c r="E58" s="182">
        <v>0.001</v>
      </c>
      <c r="F58" s="183"/>
      <c r="G58" s="183"/>
      <c r="H58" s="184">
        <f t="shared" si="16"/>
        <v>0</v>
      </c>
      <c r="I58" s="184">
        <f t="shared" si="17"/>
        <v>0</v>
      </c>
      <c r="J58" s="184">
        <f t="shared" si="18"/>
        <v>0</v>
      </c>
      <c r="K58" s="184">
        <f t="shared" si="19"/>
        <v>0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3" t="s">
        <v>43</v>
      </c>
      <c r="B59" s="84">
        <v>100716.0</v>
      </c>
      <c r="C59" s="144" t="s">
        <v>79</v>
      </c>
      <c r="D59" s="84" t="s">
        <v>80</v>
      </c>
      <c r="E59" s="137">
        <v>0.0461</v>
      </c>
      <c r="F59" s="90"/>
      <c r="G59" s="90"/>
      <c r="H59" s="97">
        <f t="shared" si="16"/>
        <v>0</v>
      </c>
      <c r="I59" s="97">
        <f t="shared" si="17"/>
        <v>0</v>
      </c>
      <c r="J59" s="97">
        <f t="shared" si="18"/>
        <v>0</v>
      </c>
      <c r="K59" s="97">
        <f t="shared" si="19"/>
        <v>0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3" t="s">
        <v>43</v>
      </c>
      <c r="B60" s="84">
        <v>100719.0</v>
      </c>
      <c r="C60" s="144" t="s">
        <v>83</v>
      </c>
      <c r="D60" s="84" t="s">
        <v>80</v>
      </c>
      <c r="E60" s="137">
        <v>0.0461</v>
      </c>
      <c r="F60" s="90"/>
      <c r="G60" s="90"/>
      <c r="H60" s="97">
        <f t="shared" si="16"/>
        <v>0</v>
      </c>
      <c r="I60" s="97">
        <f t="shared" si="17"/>
        <v>0</v>
      </c>
      <c r="J60" s="97">
        <f t="shared" si="18"/>
        <v>0</v>
      </c>
      <c r="K60" s="97">
        <f t="shared" si="19"/>
        <v>0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3" t="s">
        <v>96</v>
      </c>
      <c r="B61" s="71" t="s">
        <v>87</v>
      </c>
      <c r="C61" s="85" t="s">
        <v>88</v>
      </c>
      <c r="D61" s="86" t="s">
        <v>89</v>
      </c>
      <c r="E61" s="137">
        <v>0.2232</v>
      </c>
      <c r="F61" s="90"/>
      <c r="G61" s="93"/>
      <c r="H61" s="97">
        <f t="shared" si="16"/>
        <v>0</v>
      </c>
      <c r="I61" s="97">
        <f t="shared" si="17"/>
        <v>0</v>
      </c>
      <c r="J61" s="97">
        <f t="shared" si="18"/>
        <v>0</v>
      </c>
      <c r="K61" s="97">
        <f t="shared" si="19"/>
        <v>0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177" t="s">
        <v>96</v>
      </c>
      <c r="B62" s="178" t="s">
        <v>98</v>
      </c>
      <c r="C62" s="179" t="s">
        <v>99</v>
      </c>
      <c r="D62" s="181" t="s">
        <v>89</v>
      </c>
      <c r="E62" s="182">
        <f>1/1.19</f>
        <v>0.8403361345</v>
      </c>
      <c r="F62" s="90"/>
      <c r="G62" s="93"/>
      <c r="H62" s="184">
        <f t="shared" si="16"/>
        <v>0</v>
      </c>
      <c r="I62" s="184">
        <f t="shared" si="17"/>
        <v>0</v>
      </c>
      <c r="J62" s="184">
        <f t="shared" si="18"/>
        <v>0</v>
      </c>
      <c r="K62" s="184">
        <f t="shared" si="19"/>
        <v>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3" t="s">
        <v>28</v>
      </c>
      <c r="B63" s="84">
        <v>10997.0</v>
      </c>
      <c r="C63" s="85" t="s">
        <v>103</v>
      </c>
      <c r="D63" s="86" t="s">
        <v>62</v>
      </c>
      <c r="E63" s="137">
        <v>5.0E-4</v>
      </c>
      <c r="F63" s="90"/>
      <c r="G63" s="93"/>
      <c r="H63" s="97">
        <f t="shared" si="16"/>
        <v>0</v>
      </c>
      <c r="I63" s="97">
        <f t="shared" si="17"/>
        <v>0</v>
      </c>
      <c r="J63" s="97">
        <f t="shared" si="18"/>
        <v>0</v>
      </c>
      <c r="K63" s="97">
        <f t="shared" si="19"/>
        <v>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76"/>
      <c r="B64" s="74"/>
      <c r="C64" s="112"/>
      <c r="D64" s="112"/>
      <c r="E64" s="74"/>
      <c r="F64" s="74"/>
      <c r="G64" s="74"/>
      <c r="H64" s="114" t="s">
        <v>53</v>
      </c>
      <c r="I64" s="115">
        <f t="shared" ref="I64:K64" si="20">SUM(I55:I63)</f>
        <v>0</v>
      </c>
      <c r="J64" s="115">
        <f t="shared" si="20"/>
        <v>0</v>
      </c>
      <c r="K64" s="115">
        <f t="shared" si="20"/>
        <v>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206"/>
      <c r="B65" s="3"/>
      <c r="C65" s="3"/>
      <c r="D65" s="3"/>
      <c r="E65" s="3"/>
      <c r="F65" s="3"/>
      <c r="G65" s="3"/>
      <c r="H65" s="3"/>
      <c r="I65" s="3"/>
      <c r="J65" s="3"/>
      <c r="K65" s="3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</row>
    <row r="67">
      <c r="C67" s="210" t="s">
        <v>155</v>
      </c>
    </row>
  </sheetData>
  <mergeCells count="22">
    <mergeCell ref="A1:K1"/>
    <mergeCell ref="B2:G2"/>
    <mergeCell ref="B3:G3"/>
    <mergeCell ref="B4:G4"/>
    <mergeCell ref="B5:G5"/>
    <mergeCell ref="B6:G6"/>
    <mergeCell ref="B7:G7"/>
    <mergeCell ref="B23:G23"/>
    <mergeCell ref="A36:K36"/>
    <mergeCell ref="A37:K37"/>
    <mergeCell ref="B38:G38"/>
    <mergeCell ref="A51:K51"/>
    <mergeCell ref="A52:K52"/>
    <mergeCell ref="B53:G53"/>
    <mergeCell ref="A65:K65"/>
    <mergeCell ref="B8:G9"/>
    <mergeCell ref="A10:K10"/>
    <mergeCell ref="A12:K12"/>
    <mergeCell ref="A13:K13"/>
    <mergeCell ref="B14:G14"/>
    <mergeCell ref="A21:K21"/>
    <mergeCell ref="A22:K22"/>
  </mergeCells>
  <printOptions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9.0"/>
    <col customWidth="1" min="4" max="14" width="14.38"/>
    <col customWidth="1" hidden="1" min="15" max="15" width="7.75"/>
    <col customWidth="1" hidden="1" min="16" max="16" width="14.38"/>
    <col customWidth="1" min="17" max="22" width="14.38"/>
    <col customWidth="1" min="23" max="28" width="8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"/>
      <c r="Q1" s="6"/>
      <c r="R1" s="6"/>
      <c r="S1" s="6"/>
      <c r="T1" s="6"/>
      <c r="U1" s="6"/>
      <c r="V1" s="6"/>
      <c r="W1" s="8"/>
      <c r="X1" s="8"/>
      <c r="Y1" s="8"/>
      <c r="Z1" s="8"/>
      <c r="AA1" s="8"/>
      <c r="AB1" s="8"/>
      <c r="AC1" s="8"/>
      <c r="AD1" s="8"/>
    </row>
    <row r="2">
      <c r="A2" s="12"/>
      <c r="B2" s="12"/>
      <c r="C2" s="12"/>
      <c r="D2" s="12"/>
      <c r="E2" s="12"/>
      <c r="F2" s="12"/>
      <c r="G2" s="12"/>
      <c r="H2" s="12"/>
      <c r="I2" s="12"/>
      <c r="J2" s="12"/>
      <c r="K2" s="15"/>
      <c r="L2" s="15"/>
      <c r="M2" s="15"/>
      <c r="N2" s="15"/>
      <c r="O2" s="6"/>
      <c r="P2" s="6"/>
      <c r="Q2" s="6"/>
      <c r="R2" s="6"/>
      <c r="S2" s="6"/>
      <c r="T2" s="6"/>
      <c r="U2" s="6"/>
      <c r="V2" s="6"/>
      <c r="W2" s="8"/>
      <c r="X2" s="8"/>
      <c r="Y2" s="8"/>
      <c r="Z2" s="8"/>
      <c r="AA2" s="8"/>
      <c r="AB2" s="8"/>
      <c r="AC2" s="8"/>
      <c r="AD2" s="8"/>
    </row>
    <row r="3" ht="15.0" customHeight="1">
      <c r="A3" s="16"/>
      <c r="B3" s="18"/>
      <c r="C3" s="7" t="s">
        <v>0</v>
      </c>
      <c r="D3" s="9"/>
      <c r="E3" s="9"/>
      <c r="F3" s="9"/>
      <c r="G3" s="9"/>
      <c r="H3" s="9"/>
      <c r="I3" s="9"/>
      <c r="J3" s="10"/>
      <c r="K3" s="22"/>
      <c r="L3" s="22"/>
      <c r="M3" s="22"/>
      <c r="N3" s="22"/>
      <c r="O3" s="6"/>
      <c r="P3" s="6"/>
      <c r="Q3" s="6"/>
      <c r="R3" s="6"/>
      <c r="S3" s="6"/>
      <c r="T3" s="6"/>
      <c r="U3" s="6"/>
      <c r="V3" s="6"/>
      <c r="W3" s="8"/>
      <c r="X3" s="8"/>
      <c r="Y3" s="8"/>
      <c r="Z3" s="8"/>
      <c r="AA3" s="8"/>
      <c r="AB3" s="8"/>
      <c r="AC3" s="8"/>
      <c r="AD3" s="8"/>
    </row>
    <row r="4" ht="15.0" customHeight="1">
      <c r="A4" s="16"/>
      <c r="B4" s="24"/>
      <c r="C4" s="13" t="s">
        <v>1</v>
      </c>
      <c r="D4" s="9"/>
      <c r="E4" s="9"/>
      <c r="F4" s="9"/>
      <c r="G4" s="9"/>
      <c r="H4" s="9"/>
      <c r="I4" s="9"/>
      <c r="J4" s="10"/>
      <c r="K4" s="28"/>
      <c r="L4" s="28"/>
      <c r="M4" s="28"/>
      <c r="N4" s="28"/>
      <c r="O4" s="6"/>
      <c r="P4" s="6"/>
      <c r="Q4" s="6"/>
      <c r="R4" s="6"/>
      <c r="S4" s="6"/>
      <c r="T4" s="6"/>
      <c r="U4" s="6"/>
      <c r="V4" s="6"/>
      <c r="W4" s="8"/>
      <c r="X4" s="8"/>
      <c r="Y4" s="8"/>
      <c r="Z4" s="8"/>
      <c r="AA4" s="8"/>
      <c r="AB4" s="8"/>
      <c r="AC4" s="8"/>
      <c r="AD4" s="8"/>
    </row>
    <row r="5" ht="15.0" customHeight="1">
      <c r="A5" s="16"/>
      <c r="B5" s="24"/>
      <c r="C5" s="7" t="s">
        <v>2</v>
      </c>
      <c r="D5" s="9"/>
      <c r="E5" s="9"/>
      <c r="F5" s="9"/>
      <c r="G5" s="9"/>
      <c r="H5" s="9"/>
      <c r="I5" s="9"/>
      <c r="J5" s="10"/>
      <c r="K5" s="22"/>
      <c r="L5" s="22"/>
      <c r="M5" s="22"/>
      <c r="N5" s="22"/>
      <c r="O5" s="6"/>
      <c r="P5" s="6"/>
      <c r="Q5" s="6"/>
      <c r="R5" s="6"/>
      <c r="S5" s="6"/>
      <c r="T5" s="6"/>
      <c r="U5" s="6"/>
      <c r="V5" s="6"/>
      <c r="W5" s="8"/>
      <c r="X5" s="8"/>
      <c r="Y5" s="8"/>
      <c r="Z5" s="8"/>
      <c r="AA5" s="8"/>
      <c r="AB5" s="8"/>
      <c r="AC5" s="8"/>
      <c r="AD5" s="8"/>
    </row>
    <row r="6" ht="15.0" customHeight="1">
      <c r="A6" s="16"/>
      <c r="B6" s="24"/>
      <c r="C6" s="17" t="s">
        <v>3</v>
      </c>
      <c r="D6" s="9"/>
      <c r="E6" s="9"/>
      <c r="F6" s="9"/>
      <c r="G6" s="9"/>
      <c r="H6" s="9"/>
      <c r="I6" s="9"/>
      <c r="J6" s="10"/>
      <c r="K6" s="41"/>
      <c r="L6" s="41"/>
      <c r="M6" s="41"/>
      <c r="N6" s="41"/>
      <c r="O6" s="6"/>
      <c r="P6" s="6"/>
      <c r="Q6" s="6"/>
      <c r="R6" s="6"/>
      <c r="S6" s="6"/>
      <c r="T6" s="6"/>
      <c r="U6" s="6"/>
      <c r="V6" s="6"/>
      <c r="W6" s="8"/>
      <c r="X6" s="8"/>
      <c r="Y6" s="8"/>
      <c r="Z6" s="8"/>
      <c r="AA6" s="8"/>
      <c r="AB6" s="8"/>
      <c r="AC6" s="8"/>
      <c r="AD6" s="8"/>
    </row>
    <row r="7" ht="15.0" customHeight="1">
      <c r="A7" s="16"/>
      <c r="B7" s="24"/>
      <c r="C7" s="21" t="s">
        <v>8</v>
      </c>
      <c r="D7" s="9"/>
      <c r="E7" s="9"/>
      <c r="F7" s="9"/>
      <c r="G7" s="9"/>
      <c r="H7" s="9"/>
      <c r="I7" s="9"/>
      <c r="J7" s="10"/>
      <c r="K7" s="28"/>
      <c r="L7" s="28"/>
      <c r="M7" s="28"/>
      <c r="N7" s="28"/>
      <c r="O7" s="6"/>
      <c r="P7" s="6"/>
      <c r="Q7" s="6"/>
      <c r="R7" s="6"/>
      <c r="S7" s="6"/>
      <c r="T7" s="6"/>
      <c r="U7" s="6"/>
      <c r="V7" s="6"/>
      <c r="W7" s="8"/>
      <c r="X7" s="8"/>
      <c r="Y7" s="8"/>
      <c r="Z7" s="8"/>
      <c r="AA7" s="8"/>
      <c r="AB7" s="8"/>
      <c r="AC7" s="8"/>
      <c r="AD7" s="8"/>
    </row>
    <row r="8" ht="15.0" customHeight="1">
      <c r="A8" s="16"/>
      <c r="B8" s="47"/>
      <c r="C8" s="50" t="s">
        <v>5</v>
      </c>
      <c r="D8" s="9"/>
      <c r="E8" s="9"/>
      <c r="F8" s="9"/>
      <c r="G8" s="9"/>
      <c r="H8" s="9"/>
      <c r="I8" s="9"/>
      <c r="J8" s="10"/>
      <c r="K8" s="53"/>
      <c r="L8" s="53"/>
      <c r="M8" s="53"/>
      <c r="N8" s="53"/>
      <c r="O8" s="6"/>
      <c r="P8" s="6"/>
      <c r="Q8" s="6"/>
      <c r="R8" s="6"/>
      <c r="S8" s="6"/>
      <c r="T8" s="6"/>
      <c r="U8" s="6"/>
      <c r="V8" s="6"/>
      <c r="W8" s="8"/>
      <c r="X8" s="8"/>
      <c r="Y8" s="8"/>
      <c r="Z8" s="8"/>
      <c r="AA8" s="8"/>
      <c r="AB8" s="8"/>
      <c r="AC8" s="8"/>
      <c r="AD8" s="8"/>
    </row>
    <row r="9" ht="37.5" customHeight="1">
      <c r="A9" s="16"/>
      <c r="B9" s="58"/>
      <c r="C9" s="63" t="s">
        <v>6</v>
      </c>
      <c r="D9" s="9"/>
      <c r="E9" s="9"/>
      <c r="F9" s="9"/>
      <c r="G9" s="9"/>
      <c r="H9" s="9"/>
      <c r="I9" s="9"/>
      <c r="J9" s="10"/>
      <c r="K9" s="65"/>
      <c r="L9" s="65"/>
      <c r="M9" s="65"/>
      <c r="N9" s="65"/>
      <c r="O9" s="6"/>
      <c r="P9" s="6"/>
      <c r="Q9" s="6"/>
      <c r="R9" s="6"/>
      <c r="S9" s="6"/>
      <c r="T9" s="6"/>
      <c r="U9" s="6"/>
      <c r="V9" s="6"/>
      <c r="W9" s="8"/>
      <c r="X9" s="8"/>
      <c r="Y9" s="8"/>
      <c r="Z9" s="8"/>
      <c r="AA9" s="8"/>
      <c r="AB9" s="8"/>
      <c r="AC9" s="8"/>
      <c r="AD9" s="8"/>
    </row>
    <row r="10">
      <c r="A10" s="16"/>
      <c r="B10" s="69"/>
      <c r="C10" s="44"/>
      <c r="D10" s="16"/>
      <c r="E10" s="16"/>
      <c r="F10" s="16"/>
      <c r="G10" s="16"/>
      <c r="H10" s="16"/>
      <c r="I10" s="16"/>
      <c r="J10" s="16"/>
      <c r="K10" s="15"/>
      <c r="L10" s="15"/>
      <c r="M10" s="15"/>
      <c r="N10" s="15"/>
      <c r="O10" s="6"/>
      <c r="P10" s="6"/>
      <c r="Q10" s="6"/>
      <c r="R10" s="6"/>
      <c r="S10" s="6"/>
      <c r="T10" s="6"/>
      <c r="U10" s="6"/>
      <c r="V10" s="6"/>
      <c r="W10" s="8"/>
      <c r="X10" s="8"/>
      <c r="Y10" s="8"/>
      <c r="Z10" s="8"/>
      <c r="AA10" s="8"/>
      <c r="AB10" s="8"/>
      <c r="AC10" s="8"/>
      <c r="AD10" s="8"/>
    </row>
    <row r="11" ht="15.0" customHeight="1">
      <c r="A11" s="75" t="s">
        <v>16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2"/>
      <c r="P11" s="6"/>
      <c r="Q11" s="6"/>
      <c r="R11" s="6"/>
      <c r="S11" s="6"/>
      <c r="T11" s="6"/>
      <c r="U11" s="6"/>
      <c r="V11" s="6"/>
      <c r="W11" s="8"/>
      <c r="X11" s="8"/>
      <c r="Y11" s="8"/>
      <c r="Z11" s="8"/>
      <c r="AA11" s="8"/>
      <c r="AB11" s="8"/>
      <c r="AC11" s="8"/>
      <c r="AD11" s="8"/>
    </row>
    <row r="12" ht="15.0" customHeight="1">
      <c r="A12" s="78"/>
      <c r="B12" s="78" t="s">
        <v>20</v>
      </c>
      <c r="C12" s="80"/>
      <c r="D12" s="80"/>
      <c r="E12" s="82" t="s">
        <v>27</v>
      </c>
      <c r="F12" s="51"/>
      <c r="G12" s="82" t="s">
        <v>29</v>
      </c>
      <c r="H12" s="51"/>
      <c r="I12" s="82" t="s">
        <v>30</v>
      </c>
      <c r="J12" s="51"/>
      <c r="K12" s="82" t="s">
        <v>32</v>
      </c>
      <c r="L12" s="51"/>
      <c r="M12" s="82" t="s">
        <v>33</v>
      </c>
      <c r="N12" s="51"/>
      <c r="O12" s="80" t="s">
        <v>34</v>
      </c>
      <c r="P12" s="87"/>
      <c r="Q12" s="87"/>
      <c r="R12" s="87"/>
      <c r="S12" s="87"/>
      <c r="T12" s="87"/>
      <c r="U12" s="87"/>
      <c r="V12" s="87"/>
      <c r="W12" s="89"/>
      <c r="X12" s="89"/>
      <c r="Y12" s="89"/>
      <c r="Z12" s="89"/>
      <c r="AA12" s="89"/>
      <c r="AB12" s="89"/>
      <c r="AC12" s="8"/>
      <c r="AD12" s="8"/>
    </row>
    <row r="13">
      <c r="A13" s="92"/>
      <c r="B13" s="92"/>
      <c r="C13" s="94" t="s">
        <v>35</v>
      </c>
      <c r="D13" s="94" t="s">
        <v>36</v>
      </c>
      <c r="E13" s="99" t="s">
        <v>36</v>
      </c>
      <c r="F13" s="94" t="s">
        <v>39</v>
      </c>
      <c r="G13" s="99" t="s">
        <v>36</v>
      </c>
      <c r="H13" s="94" t="s">
        <v>39</v>
      </c>
      <c r="I13" s="99" t="s">
        <v>36</v>
      </c>
      <c r="J13" s="94" t="s">
        <v>39</v>
      </c>
      <c r="K13" s="99" t="s">
        <v>36</v>
      </c>
      <c r="L13" s="94" t="s">
        <v>39</v>
      </c>
      <c r="M13" s="99" t="s">
        <v>36</v>
      </c>
      <c r="N13" s="94" t="s">
        <v>39</v>
      </c>
      <c r="O13" s="80"/>
      <c r="P13" s="87"/>
      <c r="Q13" s="87"/>
      <c r="R13" s="87"/>
      <c r="S13" s="87"/>
      <c r="T13" s="87"/>
      <c r="U13" s="87"/>
      <c r="V13" s="87"/>
      <c r="W13" s="89"/>
      <c r="X13" s="89"/>
      <c r="Y13" s="89"/>
      <c r="Z13" s="89"/>
      <c r="AA13" s="89"/>
      <c r="AB13" s="89"/>
      <c r="AC13" s="8"/>
      <c r="AD13" s="8"/>
    </row>
    <row r="14">
      <c r="A14" s="102" t="s">
        <v>42</v>
      </c>
      <c r="B14" s="111" t="str">
        <f>VLOOKUP(A14,'ORÇAMENTO'!$A$2:$B$880,2,FALSE())</f>
        <v>SERVIÇOS ADMINISTRATIVOS</v>
      </c>
      <c r="C14" s="116">
        <f>VLOOKUP(A14,'ORÇAMENTO'!$A$2:$AX$891,14,FALSE())</f>
        <v>0</v>
      </c>
      <c r="D14" s="121" t="str">
        <f t="shared" ref="D14:D22" si="1">C14/$C$23</f>
        <v>#DIV/0!</v>
      </c>
      <c r="E14" s="123">
        <v>0.2</v>
      </c>
      <c r="F14" s="128">
        <f t="shared" ref="F14:F22" si="2">E14*$C14</f>
        <v>0</v>
      </c>
      <c r="G14" s="123">
        <v>0.2</v>
      </c>
      <c r="H14" s="128">
        <f t="shared" ref="H14:H22" si="3">G14*$C14</f>
        <v>0</v>
      </c>
      <c r="I14" s="123">
        <v>0.2</v>
      </c>
      <c r="J14" s="128">
        <f t="shared" ref="J14:J22" si="4">I14*$C14</f>
        <v>0</v>
      </c>
      <c r="K14" s="123">
        <v>0.2</v>
      </c>
      <c r="L14" s="128">
        <f t="shared" ref="L14:L22" si="5">K14*$C14</f>
        <v>0</v>
      </c>
      <c r="M14" s="123">
        <v>0.2</v>
      </c>
      <c r="N14" s="128">
        <f t="shared" ref="N14:N22" si="6">M14*$C14</f>
        <v>0</v>
      </c>
      <c r="O14" s="136" t="str">
        <f t="shared" ref="O14:O22" si="7">SUM(M14,K14,I14,G14,E14,#REF!,#REF!)</f>
        <v>#REF!</v>
      </c>
      <c r="P14" s="139">
        <f t="shared" ref="P14:P23" si="8">E14+G14+I14+K14+M14</f>
        <v>1</v>
      </c>
      <c r="Q14" s="6"/>
      <c r="R14" s="6"/>
      <c r="S14" s="6"/>
      <c r="T14" s="6"/>
      <c r="U14" s="6"/>
      <c r="V14" s="6"/>
      <c r="W14" s="8"/>
      <c r="X14" s="8"/>
      <c r="Y14" s="8"/>
      <c r="Z14" s="8"/>
      <c r="AA14" s="8"/>
      <c r="AB14" s="8"/>
      <c r="AC14" s="8"/>
      <c r="AD14" s="8"/>
    </row>
    <row r="15">
      <c r="A15" s="102" t="s">
        <v>67</v>
      </c>
      <c r="B15" s="111" t="str">
        <f>VLOOKUP(A15,'ORÇAMENTO'!$A$2:$B$880,2,FALSE())</f>
        <v>SERVIÇOS PRELIMINARES</v>
      </c>
      <c r="C15" s="116">
        <f>VLOOKUP(A15,'ORÇAMENTO'!$A$2:$AX$891,14,FALSE())</f>
        <v>0</v>
      </c>
      <c r="D15" s="121" t="str">
        <f t="shared" si="1"/>
        <v>#DIV/0!</v>
      </c>
      <c r="E15" s="142">
        <v>1.0</v>
      </c>
      <c r="F15" s="128">
        <f t="shared" si="2"/>
        <v>0</v>
      </c>
      <c r="G15" s="142">
        <v>0.0</v>
      </c>
      <c r="H15" s="128">
        <f t="shared" si="3"/>
        <v>0</v>
      </c>
      <c r="I15" s="142">
        <v>0.0</v>
      </c>
      <c r="J15" s="128">
        <f t="shared" si="4"/>
        <v>0</v>
      </c>
      <c r="K15" s="142">
        <v>0.0</v>
      </c>
      <c r="L15" s="128">
        <f t="shared" si="5"/>
        <v>0</v>
      </c>
      <c r="M15" s="142">
        <v>0.0</v>
      </c>
      <c r="N15" s="128">
        <f t="shared" si="6"/>
        <v>0</v>
      </c>
      <c r="O15" s="136" t="str">
        <f t="shared" si="7"/>
        <v>#REF!</v>
      </c>
      <c r="P15" s="139">
        <f t="shared" si="8"/>
        <v>1</v>
      </c>
      <c r="Q15" s="6"/>
      <c r="R15" s="6"/>
      <c r="S15" s="6"/>
      <c r="T15" s="6"/>
      <c r="U15" s="6"/>
      <c r="V15" s="6"/>
      <c r="W15" s="8"/>
      <c r="X15" s="8"/>
      <c r="Y15" s="8"/>
      <c r="Z15" s="8"/>
      <c r="AA15" s="8"/>
      <c r="AB15" s="8"/>
      <c r="AC15" s="8"/>
      <c r="AD15" s="8"/>
    </row>
    <row r="16">
      <c r="A16" s="102" t="s">
        <v>74</v>
      </c>
      <c r="B16" s="111" t="str">
        <f>VLOOKUP(A16,'ORÇAMENTO'!$A$2:$B$880,2,FALSE())</f>
        <v>MOVIMENTAÇÃO DE TERRA</v>
      </c>
      <c r="C16" s="116">
        <f>VLOOKUP(A16,'ORÇAMENTO'!$A$2:$AX$891,14,FALSE())</f>
        <v>0</v>
      </c>
      <c r="D16" s="121" t="str">
        <f t="shared" si="1"/>
        <v>#DIV/0!</v>
      </c>
      <c r="E16" s="123">
        <v>1.0</v>
      </c>
      <c r="F16" s="128">
        <f t="shared" si="2"/>
        <v>0</v>
      </c>
      <c r="G16" s="123">
        <v>0.0</v>
      </c>
      <c r="H16" s="128">
        <f t="shared" si="3"/>
        <v>0</v>
      </c>
      <c r="I16" s="123">
        <v>0.0</v>
      </c>
      <c r="J16" s="128">
        <f t="shared" si="4"/>
        <v>0</v>
      </c>
      <c r="K16" s="142">
        <v>0.0</v>
      </c>
      <c r="L16" s="128">
        <f t="shared" si="5"/>
        <v>0</v>
      </c>
      <c r="M16" s="142">
        <v>0.0</v>
      </c>
      <c r="N16" s="128">
        <f t="shared" si="6"/>
        <v>0</v>
      </c>
      <c r="O16" s="136" t="str">
        <f t="shared" si="7"/>
        <v>#REF!</v>
      </c>
      <c r="P16" s="139">
        <f t="shared" si="8"/>
        <v>1</v>
      </c>
      <c r="Q16" s="6"/>
      <c r="R16" s="6"/>
      <c r="S16" s="6"/>
      <c r="T16" s="6"/>
      <c r="U16" s="6"/>
      <c r="V16" s="6"/>
      <c r="W16" s="8"/>
      <c r="X16" s="8"/>
      <c r="Y16" s="8"/>
      <c r="Z16" s="8"/>
      <c r="AA16" s="8"/>
      <c r="AB16" s="8"/>
      <c r="AC16" s="8"/>
      <c r="AD16" s="8"/>
    </row>
    <row r="17">
      <c r="A17" s="102" t="s">
        <v>84</v>
      </c>
      <c r="B17" s="111" t="str">
        <f>VLOOKUP(A17,'ORÇAMENTO'!$A$2:$B$880,2,FALSE())</f>
        <v>FUNDAÇÃO</v>
      </c>
      <c r="C17" s="116">
        <f>VLOOKUP(A17,'ORÇAMENTO'!$A$2:$AX$891,14,FALSE())</f>
        <v>0</v>
      </c>
      <c r="D17" s="121" t="str">
        <f t="shared" si="1"/>
        <v>#DIV/0!</v>
      </c>
      <c r="E17" s="142">
        <v>0.25</v>
      </c>
      <c r="F17" s="128">
        <f t="shared" si="2"/>
        <v>0</v>
      </c>
      <c r="G17" s="142">
        <v>0.75</v>
      </c>
      <c r="H17" s="128">
        <f t="shared" si="3"/>
        <v>0</v>
      </c>
      <c r="I17" s="142">
        <v>0.0</v>
      </c>
      <c r="J17" s="128">
        <f t="shared" si="4"/>
        <v>0</v>
      </c>
      <c r="K17" s="142">
        <v>0.0</v>
      </c>
      <c r="L17" s="128">
        <f t="shared" si="5"/>
        <v>0</v>
      </c>
      <c r="M17" s="142">
        <v>0.0</v>
      </c>
      <c r="N17" s="128">
        <f t="shared" si="6"/>
        <v>0</v>
      </c>
      <c r="O17" s="136" t="str">
        <f t="shared" si="7"/>
        <v>#REF!</v>
      </c>
      <c r="P17" s="139">
        <f t="shared" si="8"/>
        <v>1</v>
      </c>
      <c r="Q17" s="6"/>
      <c r="R17" s="6"/>
      <c r="S17" s="6"/>
      <c r="T17" s="6"/>
      <c r="U17" s="6"/>
      <c r="V17" s="6"/>
      <c r="W17" s="8"/>
      <c r="X17" s="8"/>
      <c r="Y17" s="8"/>
      <c r="Z17" s="8"/>
      <c r="AA17" s="8"/>
      <c r="AB17" s="8"/>
      <c r="AC17" s="8"/>
      <c r="AD17" s="8"/>
    </row>
    <row r="18">
      <c r="A18" s="102" t="s">
        <v>97</v>
      </c>
      <c r="B18" s="111" t="str">
        <f>VLOOKUP(A18,'ORÇAMENTO'!$A$2:$B$880,2,FALSE())</f>
        <v>ESTRUTURA METÁLICA</v>
      </c>
      <c r="C18" s="116">
        <f>VLOOKUP(A18,'ORÇAMENTO'!$A$2:$AX$891,14,FALSE())</f>
        <v>0</v>
      </c>
      <c r="D18" s="121" t="str">
        <f t="shared" si="1"/>
        <v>#DIV/0!</v>
      </c>
      <c r="E18" s="142">
        <v>0.0</v>
      </c>
      <c r="F18" s="128">
        <f t="shared" si="2"/>
        <v>0</v>
      </c>
      <c r="G18" s="142">
        <v>0.25</v>
      </c>
      <c r="H18" s="128">
        <f t="shared" si="3"/>
        <v>0</v>
      </c>
      <c r="I18" s="142">
        <v>0.5</v>
      </c>
      <c r="J18" s="128">
        <f t="shared" si="4"/>
        <v>0</v>
      </c>
      <c r="K18" s="142">
        <v>0.25</v>
      </c>
      <c r="L18" s="128">
        <f t="shared" si="5"/>
        <v>0</v>
      </c>
      <c r="M18" s="142">
        <v>0.0</v>
      </c>
      <c r="N18" s="128">
        <f t="shared" si="6"/>
        <v>0</v>
      </c>
      <c r="O18" s="136" t="str">
        <f t="shared" si="7"/>
        <v>#REF!</v>
      </c>
      <c r="P18" s="139">
        <f t="shared" si="8"/>
        <v>1</v>
      </c>
      <c r="Q18" s="6"/>
      <c r="R18" s="6"/>
      <c r="S18" s="6"/>
      <c r="T18" s="6"/>
      <c r="U18" s="6"/>
      <c r="V18" s="6"/>
      <c r="W18" s="8"/>
      <c r="X18" s="8"/>
      <c r="Y18" s="8"/>
      <c r="Z18" s="8"/>
      <c r="AA18" s="8"/>
      <c r="AB18" s="8"/>
      <c r="AC18" s="8"/>
      <c r="AD18" s="8"/>
    </row>
    <row r="19">
      <c r="A19" s="102" t="s">
        <v>106</v>
      </c>
      <c r="B19" s="111" t="str">
        <f>VLOOKUP(A19,'ORÇAMENTO'!$A$2:$B$880,2,FALSE())</f>
        <v>PISO</v>
      </c>
      <c r="C19" s="116">
        <f>VLOOKUP(A19,'ORÇAMENTO'!$A$2:$AX$891,14,FALSE())</f>
        <v>0</v>
      </c>
      <c r="D19" s="121" t="str">
        <f t="shared" si="1"/>
        <v>#DIV/0!</v>
      </c>
      <c r="E19" s="142">
        <v>0.0</v>
      </c>
      <c r="F19" s="128">
        <f t="shared" si="2"/>
        <v>0</v>
      </c>
      <c r="G19" s="142">
        <v>0.5</v>
      </c>
      <c r="H19" s="128">
        <f t="shared" si="3"/>
        <v>0</v>
      </c>
      <c r="I19" s="142">
        <v>0.5</v>
      </c>
      <c r="J19" s="128">
        <f t="shared" si="4"/>
        <v>0</v>
      </c>
      <c r="K19" s="142">
        <v>0.0</v>
      </c>
      <c r="L19" s="128">
        <f t="shared" si="5"/>
        <v>0</v>
      </c>
      <c r="M19" s="142">
        <v>0.0</v>
      </c>
      <c r="N19" s="128">
        <f t="shared" si="6"/>
        <v>0</v>
      </c>
      <c r="O19" s="136" t="str">
        <f t="shared" si="7"/>
        <v>#REF!</v>
      </c>
      <c r="P19" s="139">
        <f t="shared" si="8"/>
        <v>1</v>
      </c>
      <c r="Q19" s="6"/>
      <c r="R19" s="6"/>
      <c r="S19" s="6"/>
      <c r="T19" s="6"/>
      <c r="U19" s="6"/>
      <c r="V19" s="6"/>
      <c r="W19" s="8"/>
      <c r="X19" s="8"/>
      <c r="Y19" s="8"/>
      <c r="Z19" s="8"/>
      <c r="AA19" s="8"/>
      <c r="AB19" s="8"/>
      <c r="AC19" s="8"/>
      <c r="AD19" s="8"/>
    </row>
    <row r="20">
      <c r="A20" s="102" t="s">
        <v>117</v>
      </c>
      <c r="B20" s="111" t="str">
        <f>VLOOKUP(A20,'ORÇAMENTO'!$A$2:$B$880,2,FALSE())</f>
        <v>INSTALAÇÕES ELÉTRICAS</v>
      </c>
      <c r="C20" s="116">
        <f>VLOOKUP(A20,'ORÇAMENTO'!$A$2:$AX$891,14,FALSE())</f>
        <v>0</v>
      </c>
      <c r="D20" s="121" t="str">
        <f t="shared" si="1"/>
        <v>#DIV/0!</v>
      </c>
      <c r="E20" s="142">
        <v>0.1</v>
      </c>
      <c r="F20" s="128">
        <f t="shared" si="2"/>
        <v>0</v>
      </c>
      <c r="G20" s="142">
        <v>0.2</v>
      </c>
      <c r="H20" s="128">
        <f t="shared" si="3"/>
        <v>0</v>
      </c>
      <c r="I20" s="142">
        <v>0.0</v>
      </c>
      <c r="J20" s="128">
        <f t="shared" si="4"/>
        <v>0</v>
      </c>
      <c r="K20" s="142">
        <v>0.5</v>
      </c>
      <c r="L20" s="128">
        <f t="shared" si="5"/>
        <v>0</v>
      </c>
      <c r="M20" s="142">
        <v>0.2</v>
      </c>
      <c r="N20" s="128">
        <f t="shared" si="6"/>
        <v>0</v>
      </c>
      <c r="O20" s="136" t="str">
        <f t="shared" si="7"/>
        <v>#REF!</v>
      </c>
      <c r="P20" s="139">
        <f t="shared" si="8"/>
        <v>1</v>
      </c>
      <c r="Q20" s="6"/>
      <c r="R20" s="6"/>
      <c r="S20" s="6"/>
      <c r="T20" s="6"/>
      <c r="U20" s="6"/>
      <c r="V20" s="6"/>
      <c r="W20" s="8"/>
      <c r="X20" s="8"/>
      <c r="Y20" s="8"/>
      <c r="Z20" s="8"/>
      <c r="AA20" s="8"/>
      <c r="AB20" s="8"/>
      <c r="AC20" s="8"/>
      <c r="AD20" s="8"/>
    </row>
    <row r="21">
      <c r="A21" s="102" t="s">
        <v>124</v>
      </c>
      <c r="B21" s="111" t="str">
        <f>VLOOKUP(A21,'ORÇAMENTO'!$A$2:$B$880,2,FALSE())</f>
        <v>PINTURAS</v>
      </c>
      <c r="C21" s="116">
        <f>VLOOKUP(A21,'ORÇAMENTO'!$A$2:$AX$891,14,FALSE())</f>
        <v>0</v>
      </c>
      <c r="D21" s="121" t="str">
        <f t="shared" si="1"/>
        <v>#DIV/0!</v>
      </c>
      <c r="E21" s="142">
        <v>0.0</v>
      </c>
      <c r="F21" s="128">
        <f t="shared" si="2"/>
        <v>0</v>
      </c>
      <c r="G21" s="142">
        <v>0.0</v>
      </c>
      <c r="H21" s="128">
        <f t="shared" si="3"/>
        <v>0</v>
      </c>
      <c r="I21" s="142">
        <v>0.25</v>
      </c>
      <c r="J21" s="128">
        <f t="shared" si="4"/>
        <v>0</v>
      </c>
      <c r="K21" s="142">
        <v>0.5</v>
      </c>
      <c r="L21" s="128">
        <f t="shared" si="5"/>
        <v>0</v>
      </c>
      <c r="M21" s="142">
        <v>0.25</v>
      </c>
      <c r="N21" s="128">
        <f t="shared" si="6"/>
        <v>0</v>
      </c>
      <c r="O21" s="136" t="str">
        <f t="shared" si="7"/>
        <v>#REF!</v>
      </c>
      <c r="P21" s="139">
        <f t="shared" si="8"/>
        <v>1</v>
      </c>
      <c r="Q21" s="6"/>
      <c r="R21" s="6"/>
      <c r="S21" s="6"/>
      <c r="T21" s="6"/>
      <c r="U21" s="6"/>
      <c r="V21" s="6"/>
      <c r="W21" s="8"/>
      <c r="X21" s="8"/>
      <c r="Y21" s="8"/>
      <c r="Z21" s="8"/>
      <c r="AA21" s="8"/>
      <c r="AB21" s="8"/>
      <c r="AC21" s="8"/>
      <c r="AD21" s="8"/>
    </row>
    <row r="22">
      <c r="A22" s="102" t="s">
        <v>126</v>
      </c>
      <c r="B22" s="111" t="str">
        <f>VLOOKUP(A22,'ORÇAMENTO'!$A$2:$B$880,2,FALSE())</f>
        <v>FINALIZAÇÕES</v>
      </c>
      <c r="C22" s="116">
        <f>VLOOKUP(A22,'ORÇAMENTO'!$A$2:$AX$891,14,FALSE())</f>
        <v>0</v>
      </c>
      <c r="D22" s="121" t="str">
        <f t="shared" si="1"/>
        <v>#DIV/0!</v>
      </c>
      <c r="E22" s="142">
        <v>0.0</v>
      </c>
      <c r="F22" s="128">
        <f t="shared" si="2"/>
        <v>0</v>
      </c>
      <c r="G22" s="142">
        <v>0.0</v>
      </c>
      <c r="H22" s="128">
        <f t="shared" si="3"/>
        <v>0</v>
      </c>
      <c r="I22" s="142">
        <v>0.0</v>
      </c>
      <c r="J22" s="128">
        <f t="shared" si="4"/>
        <v>0</v>
      </c>
      <c r="K22" s="142">
        <v>0.0</v>
      </c>
      <c r="L22" s="128">
        <f t="shared" si="5"/>
        <v>0</v>
      </c>
      <c r="M22" s="142">
        <v>1.0</v>
      </c>
      <c r="N22" s="128">
        <f t="shared" si="6"/>
        <v>0</v>
      </c>
      <c r="O22" s="136" t="str">
        <f t="shared" si="7"/>
        <v>#REF!</v>
      </c>
      <c r="P22" s="139">
        <f t="shared" si="8"/>
        <v>1</v>
      </c>
      <c r="Q22" s="6"/>
      <c r="R22" s="6"/>
      <c r="S22" s="6"/>
      <c r="T22" s="6"/>
      <c r="U22" s="6"/>
      <c r="V22" s="6"/>
      <c r="W22" s="8"/>
      <c r="X22" s="8"/>
      <c r="Y22" s="8"/>
      <c r="Z22" s="8"/>
      <c r="AA22" s="8"/>
      <c r="AB22" s="8"/>
      <c r="AC22" s="8"/>
      <c r="AD22" s="8"/>
    </row>
    <row r="23">
      <c r="A23" s="102"/>
      <c r="B23" s="187" t="s">
        <v>53</v>
      </c>
      <c r="C23" s="116">
        <f t="shared" ref="C23:D23" si="9">SUM(C14:C22)</f>
        <v>0</v>
      </c>
      <c r="D23" s="121" t="str">
        <f t="shared" si="9"/>
        <v>#DIV/0!</v>
      </c>
      <c r="E23" s="188"/>
      <c r="F23" s="128"/>
      <c r="G23" s="188"/>
      <c r="H23" s="188"/>
      <c r="I23" s="188"/>
      <c r="J23" s="128"/>
      <c r="K23" s="188"/>
      <c r="L23" s="128"/>
      <c r="M23" s="188"/>
      <c r="N23" s="128"/>
      <c r="O23" s="139"/>
      <c r="P23" s="189">
        <f t="shared" si="8"/>
        <v>0</v>
      </c>
      <c r="Q23" s="6"/>
      <c r="R23" s="6"/>
      <c r="S23" s="6"/>
      <c r="T23" s="6"/>
      <c r="U23" s="6"/>
      <c r="V23" s="6"/>
      <c r="W23" s="8"/>
      <c r="X23" s="8"/>
      <c r="Y23" s="8"/>
      <c r="Z23" s="8"/>
      <c r="AA23" s="8"/>
      <c r="AB23" s="8"/>
      <c r="AC23" s="8"/>
      <c r="AD23" s="8"/>
    </row>
    <row r="24">
      <c r="A24" s="190"/>
      <c r="B24" s="191"/>
      <c r="C24" s="191"/>
      <c r="D24" s="191"/>
      <c r="E24" s="191"/>
      <c r="F24" s="191"/>
      <c r="G24" s="191"/>
      <c r="H24" s="191"/>
      <c r="I24" s="191"/>
      <c r="J24" s="192"/>
      <c r="K24" s="191"/>
      <c r="L24" s="192"/>
      <c r="M24" s="191"/>
      <c r="N24" s="192"/>
      <c r="O24" s="6"/>
      <c r="P24" s="6"/>
      <c r="Q24" s="6"/>
      <c r="R24" s="6"/>
      <c r="S24" s="6"/>
      <c r="T24" s="6"/>
      <c r="U24" s="6"/>
      <c r="V24" s="6"/>
      <c r="W24" s="8"/>
      <c r="X24" s="8"/>
      <c r="Y24" s="8"/>
      <c r="Z24" s="8"/>
      <c r="AA24" s="8"/>
      <c r="AB24" s="8"/>
      <c r="AC24" s="8"/>
      <c r="AD24" s="8"/>
    </row>
    <row r="25">
      <c r="A25" s="44"/>
      <c r="B25" s="193"/>
      <c r="C25" s="194"/>
      <c r="D25" s="196" t="s">
        <v>134</v>
      </c>
      <c r="E25" s="198">
        <f>SUM(F14:F23)</f>
        <v>0</v>
      </c>
      <c r="F25" s="51"/>
      <c r="G25" s="198">
        <f>SUM(H14:H23)</f>
        <v>0</v>
      </c>
      <c r="H25" s="51"/>
      <c r="I25" s="198">
        <f>SUM(J14:J23)</f>
        <v>0</v>
      </c>
      <c r="J25" s="51"/>
      <c r="K25" s="198">
        <f>SUM(L14:L23)</f>
        <v>0</v>
      </c>
      <c r="L25" s="51"/>
      <c r="M25" s="198">
        <f>SUM(N14:N23)</f>
        <v>0</v>
      </c>
      <c r="N25" s="51"/>
      <c r="O25" s="6"/>
      <c r="P25" s="6"/>
      <c r="Q25" s="6"/>
      <c r="R25" s="6"/>
      <c r="S25" s="6"/>
      <c r="T25" s="6"/>
      <c r="U25" s="6"/>
      <c r="V25" s="6"/>
      <c r="W25" s="8"/>
      <c r="X25" s="8"/>
      <c r="Y25" s="8"/>
      <c r="Z25" s="8"/>
      <c r="AA25" s="8"/>
      <c r="AB25" s="8"/>
      <c r="AC25" s="8"/>
      <c r="AD25" s="8"/>
    </row>
    <row r="26">
      <c r="A26" s="44"/>
      <c r="B26" s="193"/>
      <c r="C26" s="200"/>
      <c r="D26" s="196" t="s">
        <v>142</v>
      </c>
      <c r="E26" s="201" t="str">
        <f>E25/C23</f>
        <v>#DIV/0!</v>
      </c>
      <c r="F26" s="51"/>
      <c r="G26" s="201" t="str">
        <f>G25/$C23</f>
        <v>#DIV/0!</v>
      </c>
      <c r="H26" s="51"/>
      <c r="I26" s="201" t="str">
        <f>SUM(I25/$C$23)</f>
        <v>#DIV/0!</v>
      </c>
      <c r="J26" s="51"/>
      <c r="K26" s="201" t="str">
        <f>SUM(K25/$C$23)</f>
        <v>#DIV/0!</v>
      </c>
      <c r="L26" s="51"/>
      <c r="M26" s="201" t="str">
        <f>SUM(M25/$C$23)</f>
        <v>#DIV/0!</v>
      </c>
      <c r="N26" s="51"/>
      <c r="O26" s="6"/>
      <c r="P26" s="6"/>
      <c r="Q26" s="6"/>
      <c r="R26" s="6"/>
      <c r="S26" s="6"/>
      <c r="T26" s="6"/>
      <c r="U26" s="6"/>
      <c r="V26" s="6"/>
      <c r="W26" s="8"/>
      <c r="X26" s="8"/>
      <c r="Y26" s="8"/>
      <c r="Z26" s="8"/>
      <c r="AA26" s="8"/>
      <c r="AB26" s="8"/>
      <c r="AC26" s="8"/>
      <c r="AD26" s="8"/>
    </row>
    <row r="27">
      <c r="A27" s="44"/>
      <c r="B27" s="193"/>
      <c r="C27" s="194"/>
      <c r="D27" s="196" t="s">
        <v>146</v>
      </c>
      <c r="E27" s="198">
        <f t="shared" ref="E27:E28" si="10">E25</f>
        <v>0</v>
      </c>
      <c r="F27" s="51"/>
      <c r="G27" s="198">
        <f>G25+E25</f>
        <v>0</v>
      </c>
      <c r="H27" s="51"/>
      <c r="I27" s="198">
        <f t="shared" ref="I27:I28" si="11">I25+G27</f>
        <v>0</v>
      </c>
      <c r="J27" s="51"/>
      <c r="K27" s="198">
        <f t="shared" ref="K27:K28" si="12">K25+I27</f>
        <v>0</v>
      </c>
      <c r="L27" s="51"/>
      <c r="M27" s="198">
        <f t="shared" ref="M27:M28" si="13">M25+K27</f>
        <v>0</v>
      </c>
      <c r="N27" s="51"/>
      <c r="O27" s="6"/>
      <c r="P27" s="6"/>
      <c r="Q27" s="6"/>
      <c r="R27" s="6"/>
      <c r="S27" s="6"/>
      <c r="T27" s="6"/>
      <c r="U27" s="6"/>
      <c r="V27" s="6"/>
      <c r="W27" s="8"/>
      <c r="X27" s="8"/>
      <c r="Y27" s="8"/>
      <c r="Z27" s="8"/>
      <c r="AA27" s="8"/>
      <c r="AB27" s="8"/>
      <c r="AC27" s="8"/>
      <c r="AD27" s="8"/>
    </row>
    <row r="28">
      <c r="A28" s="44"/>
      <c r="B28" s="193"/>
      <c r="C28" s="194"/>
      <c r="D28" s="196" t="s">
        <v>148</v>
      </c>
      <c r="E28" s="201" t="str">
        <f t="shared" si="10"/>
        <v>#DIV/0!</v>
      </c>
      <c r="F28" s="51"/>
      <c r="G28" s="201" t="str">
        <f>E26+G26</f>
        <v>#DIV/0!</v>
      </c>
      <c r="H28" s="51"/>
      <c r="I28" s="201" t="str">
        <f t="shared" si="11"/>
        <v>#DIV/0!</v>
      </c>
      <c r="J28" s="51"/>
      <c r="K28" s="201" t="str">
        <f t="shared" si="12"/>
        <v>#DIV/0!</v>
      </c>
      <c r="L28" s="51"/>
      <c r="M28" s="201" t="str">
        <f t="shared" si="13"/>
        <v>#DIV/0!</v>
      </c>
      <c r="N28" s="51"/>
      <c r="O28" s="6"/>
      <c r="P28" s="6"/>
      <c r="Q28" s="6"/>
      <c r="R28" s="6"/>
      <c r="S28" s="6"/>
      <c r="T28" s="6"/>
      <c r="U28" s="6"/>
      <c r="V28" s="6"/>
      <c r="W28" s="8"/>
      <c r="X28" s="8"/>
      <c r="Y28" s="8"/>
      <c r="Z28" s="8"/>
      <c r="AA28" s="8"/>
      <c r="AB28" s="8"/>
      <c r="AC28" s="8"/>
      <c r="AD28" s="8"/>
    </row>
    <row r="29">
      <c r="A29" s="150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6"/>
      <c r="P29" s="6"/>
      <c r="Q29" s="6"/>
      <c r="R29" s="6"/>
      <c r="S29" s="6"/>
      <c r="T29" s="6"/>
      <c r="U29" s="6"/>
      <c r="V29" s="6"/>
      <c r="W29" s="8"/>
      <c r="X29" s="8"/>
      <c r="Y29" s="8"/>
      <c r="Z29" s="8"/>
      <c r="AA29" s="8"/>
      <c r="AB29" s="8"/>
      <c r="AC29" s="8"/>
      <c r="AD29" s="8"/>
    </row>
    <row r="30" ht="15.75" customHeight="1">
      <c r="A30" s="204"/>
      <c r="B30" s="3"/>
      <c r="C30" s="3"/>
      <c r="D30" s="3"/>
      <c r="E30" s="3"/>
      <c r="F30" s="3"/>
      <c r="G30" s="3"/>
      <c r="H30" s="3"/>
      <c r="I30" s="3"/>
      <c r="J30" s="3"/>
      <c r="K30" s="1"/>
      <c r="L30" s="1"/>
      <c r="M30" s="1"/>
      <c r="N30" s="1"/>
      <c r="O30" s="8"/>
      <c r="P30" s="8"/>
      <c r="Q30" s="8"/>
      <c r="R30" s="8"/>
      <c r="S30" s="6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>
      <c r="A31" s="8"/>
      <c r="B31" s="8"/>
      <c r="C31" s="8"/>
      <c r="D31" s="205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>
      <c r="A32" s="8"/>
      <c r="B32" s="8"/>
      <c r="C32" s="8"/>
      <c r="D32" s="205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>
      <c r="A33" s="8"/>
      <c r="B33" s="209" t="s">
        <v>155</v>
      </c>
      <c r="C33" s="8"/>
      <c r="D33" s="205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>
      <c r="A34" s="8"/>
      <c r="B34" s="8"/>
      <c r="C34" s="8"/>
      <c r="D34" s="205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>
      <c r="A35" s="8"/>
      <c r="B35" s="8"/>
      <c r="C35" s="8"/>
      <c r="D35" s="205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>
      <c r="A36" s="8"/>
      <c r="B36" s="8"/>
      <c r="C36" s="8"/>
      <c r="D36" s="205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>
      <c r="A37" s="8"/>
      <c r="B37" s="8"/>
      <c r="C37" s="8"/>
      <c r="D37" s="205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>
      <c r="A38" s="8"/>
      <c r="B38" s="8"/>
      <c r="C38" s="8"/>
      <c r="D38" s="205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>
      <c r="A39" s="8"/>
      <c r="B39" s="8"/>
      <c r="C39" s="8"/>
      <c r="D39" s="20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>
      <c r="A40" s="8"/>
      <c r="B40" s="8"/>
      <c r="C40" s="8"/>
      <c r="D40" s="20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>
      <c r="A41" s="8"/>
      <c r="B41" s="8"/>
      <c r="C41" s="8"/>
      <c r="D41" s="205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>
      <c r="A42" s="8"/>
      <c r="B42" s="8"/>
      <c r="C42" s="8"/>
      <c r="D42" s="205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>
      <c r="A43" s="8"/>
      <c r="B43" s="8"/>
      <c r="C43" s="8"/>
      <c r="D43" s="205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75" customHeight="1">
      <c r="A44" s="8"/>
      <c r="B44" s="8"/>
      <c r="C44" s="8"/>
      <c r="D44" s="205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>
      <c r="A45" s="8"/>
      <c r="B45" s="8"/>
      <c r="C45" s="8"/>
      <c r="D45" s="20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75" customHeight="1">
      <c r="A46" s="8"/>
      <c r="B46" s="8"/>
      <c r="C46" s="8"/>
      <c r="D46" s="205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5.75" customHeight="1">
      <c r="A47" s="8"/>
      <c r="B47" s="8"/>
      <c r="C47" s="8"/>
      <c r="D47" s="205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75" customHeight="1">
      <c r="A48" s="8"/>
      <c r="B48" s="8"/>
      <c r="C48" s="8"/>
      <c r="D48" s="205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75" customHeight="1">
      <c r="A49" s="8"/>
      <c r="B49" s="8"/>
      <c r="C49" s="8"/>
      <c r="D49" s="20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5.75" customHeight="1">
      <c r="A50" s="8"/>
      <c r="B50" s="8"/>
      <c r="C50" s="8"/>
      <c r="D50" s="205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ht="15.75" customHeight="1">
      <c r="A51" s="8"/>
      <c r="B51" s="8"/>
      <c r="C51" s="8"/>
      <c r="D51" s="205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5.75" customHeight="1">
      <c r="A52" s="8"/>
      <c r="B52" s="8"/>
      <c r="C52" s="8"/>
      <c r="D52" s="205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ht="15.75" customHeight="1">
      <c r="A53" s="8"/>
      <c r="B53" s="8"/>
      <c r="C53" s="8"/>
      <c r="D53" s="205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ht="15.75" customHeight="1">
      <c r="A54" s="8"/>
      <c r="B54" s="8"/>
      <c r="C54" s="8"/>
      <c r="D54" s="205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5.75" customHeight="1">
      <c r="A55" s="8"/>
      <c r="B55" s="8"/>
      <c r="C55" s="8"/>
      <c r="D55" s="205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5.75" customHeight="1">
      <c r="A56" s="8"/>
      <c r="B56" s="8"/>
      <c r="C56" s="8"/>
      <c r="D56" s="205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ht="15.75" customHeight="1">
      <c r="A57" s="8"/>
      <c r="B57" s="8"/>
      <c r="C57" s="8"/>
      <c r="D57" s="205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ht="15.75" customHeight="1">
      <c r="A58" s="8"/>
      <c r="B58" s="8"/>
      <c r="C58" s="8"/>
      <c r="D58" s="205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ht="15.75" customHeight="1">
      <c r="A59" s="8"/>
      <c r="B59" s="8"/>
      <c r="C59" s="8"/>
      <c r="D59" s="205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ht="15.75" customHeight="1">
      <c r="A60" s="8"/>
      <c r="B60" s="8"/>
      <c r="C60" s="8"/>
      <c r="D60" s="205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ht="15.75" customHeight="1">
      <c r="A61" s="8"/>
      <c r="B61" s="8"/>
      <c r="C61" s="8"/>
      <c r="D61" s="205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ht="15.75" customHeight="1">
      <c r="A62" s="8"/>
      <c r="B62" s="8"/>
      <c r="C62" s="8"/>
      <c r="D62" s="205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15.75" customHeight="1">
      <c r="A63" s="8"/>
      <c r="B63" s="8"/>
      <c r="C63" s="8"/>
      <c r="D63" s="205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15.75" customHeight="1">
      <c r="A64" s="8"/>
      <c r="B64" s="8"/>
      <c r="C64" s="8"/>
      <c r="D64" s="205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15.75" customHeight="1">
      <c r="A65" s="8"/>
      <c r="B65" s="8"/>
      <c r="C65" s="8"/>
      <c r="D65" s="205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15.75" customHeight="1">
      <c r="A66" s="8"/>
      <c r="B66" s="8"/>
      <c r="C66" s="8"/>
      <c r="D66" s="205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75" customHeight="1">
      <c r="A67" s="8"/>
      <c r="B67" s="8"/>
      <c r="C67" s="8"/>
      <c r="D67" s="205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75" customHeight="1">
      <c r="A68" s="8"/>
      <c r="B68" s="8"/>
      <c r="C68" s="8"/>
      <c r="D68" s="205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75" customHeight="1">
      <c r="A69" s="8"/>
      <c r="B69" s="8"/>
      <c r="C69" s="8"/>
      <c r="D69" s="205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75" customHeight="1">
      <c r="A70" s="8"/>
      <c r="B70" s="8"/>
      <c r="C70" s="8"/>
      <c r="D70" s="205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15.75" customHeight="1">
      <c r="A71" s="8"/>
      <c r="B71" s="8"/>
      <c r="C71" s="8"/>
      <c r="D71" s="205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75" customHeight="1">
      <c r="A72" s="8"/>
      <c r="B72" s="8"/>
      <c r="C72" s="8"/>
      <c r="D72" s="205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ht="15.75" customHeight="1">
      <c r="A73" s="8"/>
      <c r="B73" s="8"/>
      <c r="C73" s="8"/>
      <c r="D73" s="205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ht="15.75" customHeight="1">
      <c r="A74" s="8"/>
      <c r="B74" s="8"/>
      <c r="C74" s="8"/>
      <c r="D74" s="205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ht="15.75" customHeight="1">
      <c r="A75" s="8"/>
      <c r="B75" s="8"/>
      <c r="C75" s="8"/>
      <c r="D75" s="205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ht="15.75" customHeight="1">
      <c r="A76" s="8"/>
      <c r="B76" s="8"/>
      <c r="C76" s="8"/>
      <c r="D76" s="205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ht="15.75" customHeight="1">
      <c r="A77" s="8"/>
      <c r="B77" s="8"/>
      <c r="C77" s="8"/>
      <c r="D77" s="205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 ht="15.75" customHeight="1">
      <c r="A78" s="8"/>
      <c r="B78" s="8"/>
      <c r="C78" s="8"/>
      <c r="D78" s="205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 ht="15.75" customHeight="1">
      <c r="A79" s="8"/>
      <c r="B79" s="8"/>
      <c r="C79" s="8"/>
      <c r="D79" s="205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ht="15.75" customHeight="1">
      <c r="A80" s="8"/>
      <c r="B80" s="8"/>
      <c r="C80" s="8"/>
      <c r="D80" s="205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ht="15.75" customHeight="1">
      <c r="A81" s="8"/>
      <c r="B81" s="8"/>
      <c r="C81" s="8"/>
      <c r="D81" s="205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ht="15.75" customHeight="1">
      <c r="A82" s="8"/>
      <c r="B82" s="8"/>
      <c r="C82" s="8"/>
      <c r="D82" s="205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75" customHeight="1">
      <c r="A83" s="8"/>
      <c r="B83" s="8"/>
      <c r="C83" s="8"/>
      <c r="D83" s="205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75" customHeight="1">
      <c r="A84" s="8"/>
      <c r="B84" s="8"/>
      <c r="C84" s="8"/>
      <c r="D84" s="205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ht="15.75" customHeight="1">
      <c r="A85" s="8"/>
      <c r="B85" s="8"/>
      <c r="C85" s="8"/>
      <c r="D85" s="205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75" customHeight="1">
      <c r="A86" s="8"/>
      <c r="B86" s="8"/>
      <c r="C86" s="8"/>
      <c r="D86" s="205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ht="15.75" customHeight="1">
      <c r="A87" s="8"/>
      <c r="B87" s="8"/>
      <c r="C87" s="8"/>
      <c r="D87" s="205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75" customHeight="1">
      <c r="A88" s="8"/>
      <c r="B88" s="8"/>
      <c r="C88" s="8"/>
      <c r="D88" s="205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75" customHeight="1">
      <c r="A89" s="8"/>
      <c r="B89" s="8"/>
      <c r="C89" s="8"/>
      <c r="D89" s="205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ht="15.75" customHeight="1">
      <c r="A90" s="8"/>
      <c r="B90" s="8"/>
      <c r="C90" s="8"/>
      <c r="D90" s="205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75" customHeight="1">
      <c r="A91" s="8"/>
      <c r="B91" s="8"/>
      <c r="C91" s="8"/>
      <c r="D91" s="205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75" customHeight="1">
      <c r="A92" s="8"/>
      <c r="B92" s="8"/>
      <c r="C92" s="8"/>
      <c r="D92" s="205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75" customHeight="1">
      <c r="A93" s="8"/>
      <c r="B93" s="8"/>
      <c r="C93" s="8"/>
      <c r="D93" s="205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5.75" customHeight="1">
      <c r="A94" s="8"/>
      <c r="B94" s="8"/>
      <c r="C94" s="8"/>
      <c r="D94" s="205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75" customHeight="1">
      <c r="A95" s="8"/>
      <c r="B95" s="8"/>
      <c r="C95" s="8"/>
      <c r="D95" s="205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75" customHeight="1">
      <c r="A96" s="8"/>
      <c r="B96" s="8"/>
      <c r="C96" s="8"/>
      <c r="D96" s="205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75" customHeight="1">
      <c r="A97" s="8"/>
      <c r="B97" s="8"/>
      <c r="C97" s="8"/>
      <c r="D97" s="205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75" customHeight="1">
      <c r="A98" s="8"/>
      <c r="B98" s="8"/>
      <c r="C98" s="8"/>
      <c r="D98" s="205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75" customHeight="1">
      <c r="A99" s="8"/>
      <c r="B99" s="8"/>
      <c r="C99" s="8"/>
      <c r="D99" s="205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15.75" customHeight="1">
      <c r="A100" s="8"/>
      <c r="B100" s="8"/>
      <c r="C100" s="8"/>
      <c r="D100" s="205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ht="15.75" customHeight="1">
      <c r="A101" s="8"/>
      <c r="B101" s="8"/>
      <c r="C101" s="8"/>
      <c r="D101" s="205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ht="15.75" customHeight="1">
      <c r="A102" s="8"/>
      <c r="B102" s="8"/>
      <c r="C102" s="8"/>
      <c r="D102" s="205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ht="15.75" customHeight="1">
      <c r="A103" s="8"/>
      <c r="B103" s="8"/>
      <c r="C103" s="8"/>
      <c r="D103" s="205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ht="15.75" customHeight="1">
      <c r="A104" s="8"/>
      <c r="B104" s="8"/>
      <c r="C104" s="8"/>
      <c r="D104" s="205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ht="15.75" customHeight="1">
      <c r="A105" s="8"/>
      <c r="B105" s="8"/>
      <c r="C105" s="8"/>
      <c r="D105" s="205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ht="15.75" customHeight="1">
      <c r="A106" s="8"/>
      <c r="B106" s="8"/>
      <c r="C106" s="8"/>
      <c r="D106" s="205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ht="15.75" customHeight="1">
      <c r="A107" s="8"/>
      <c r="B107" s="8"/>
      <c r="C107" s="8"/>
      <c r="D107" s="205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ht="15.75" customHeight="1">
      <c r="A108" s="8"/>
      <c r="B108" s="8"/>
      <c r="C108" s="8"/>
      <c r="D108" s="205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ht="15.75" customHeight="1">
      <c r="A109" s="8"/>
      <c r="B109" s="8"/>
      <c r="C109" s="8"/>
      <c r="D109" s="205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ht="15.75" customHeight="1">
      <c r="A110" s="8"/>
      <c r="B110" s="8"/>
      <c r="C110" s="8"/>
      <c r="D110" s="205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ht="15.75" customHeight="1">
      <c r="A111" s="8"/>
      <c r="B111" s="8"/>
      <c r="C111" s="8"/>
      <c r="D111" s="205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ht="15.75" customHeight="1">
      <c r="A112" s="8"/>
      <c r="B112" s="8"/>
      <c r="C112" s="8"/>
      <c r="D112" s="205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ht="15.75" customHeight="1">
      <c r="A113" s="8"/>
      <c r="B113" s="8"/>
      <c r="C113" s="8"/>
      <c r="D113" s="205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ht="15.75" customHeight="1">
      <c r="A114" s="8"/>
      <c r="B114" s="8"/>
      <c r="C114" s="8"/>
      <c r="D114" s="205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ht="15.75" customHeight="1">
      <c r="A115" s="8"/>
      <c r="B115" s="8"/>
      <c r="C115" s="8"/>
      <c r="D115" s="205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ht="15.75" customHeight="1">
      <c r="A116" s="8"/>
      <c r="B116" s="8"/>
      <c r="C116" s="8"/>
      <c r="D116" s="205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ht="15.75" customHeight="1">
      <c r="A117" s="8"/>
      <c r="B117" s="8"/>
      <c r="C117" s="8"/>
      <c r="D117" s="205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ht="15.75" customHeight="1">
      <c r="A118" s="8"/>
      <c r="B118" s="8"/>
      <c r="C118" s="8"/>
      <c r="D118" s="205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ht="15.75" customHeight="1">
      <c r="A119" s="8"/>
      <c r="B119" s="8"/>
      <c r="C119" s="8"/>
      <c r="D119" s="205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ht="15.75" customHeight="1">
      <c r="A120" s="8"/>
      <c r="B120" s="8"/>
      <c r="C120" s="8"/>
      <c r="D120" s="205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ht="15.75" customHeight="1">
      <c r="A121" s="8"/>
      <c r="B121" s="8"/>
      <c r="C121" s="8"/>
      <c r="D121" s="205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ht="15.75" customHeight="1">
      <c r="A122" s="8"/>
      <c r="B122" s="8"/>
      <c r="C122" s="8"/>
      <c r="D122" s="205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ht="15.75" customHeight="1">
      <c r="A123" s="8"/>
      <c r="B123" s="8"/>
      <c r="C123" s="8"/>
      <c r="D123" s="205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ht="15.75" customHeight="1">
      <c r="A124" s="8"/>
      <c r="B124" s="8"/>
      <c r="C124" s="8"/>
      <c r="D124" s="205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ht="15.75" customHeight="1">
      <c r="A125" s="8"/>
      <c r="B125" s="8"/>
      <c r="C125" s="8"/>
      <c r="D125" s="205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ht="15.75" customHeight="1">
      <c r="A126" s="8"/>
      <c r="B126" s="8"/>
      <c r="C126" s="8"/>
      <c r="D126" s="205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ht="15.75" customHeight="1">
      <c r="A127" s="8"/>
      <c r="B127" s="8"/>
      <c r="C127" s="8"/>
      <c r="D127" s="205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ht="15.75" customHeight="1">
      <c r="A128" s="8"/>
      <c r="B128" s="8"/>
      <c r="C128" s="8"/>
      <c r="D128" s="205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ht="15.75" customHeight="1">
      <c r="A129" s="8"/>
      <c r="B129" s="8"/>
      <c r="C129" s="8"/>
      <c r="D129" s="205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ht="15.75" customHeight="1">
      <c r="A130" s="8"/>
      <c r="B130" s="8"/>
      <c r="C130" s="8"/>
      <c r="D130" s="205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ht="15.75" customHeight="1">
      <c r="A131" s="8"/>
      <c r="B131" s="8"/>
      <c r="C131" s="8"/>
      <c r="D131" s="205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ht="15.75" customHeight="1">
      <c r="A132" s="8"/>
      <c r="B132" s="8"/>
      <c r="C132" s="8"/>
      <c r="D132" s="205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ht="15.75" customHeight="1">
      <c r="A133" s="8"/>
      <c r="B133" s="8"/>
      <c r="C133" s="8"/>
      <c r="D133" s="205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ht="15.75" customHeight="1">
      <c r="A134" s="8"/>
      <c r="B134" s="8"/>
      <c r="C134" s="8"/>
      <c r="D134" s="205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ht="15.75" customHeight="1">
      <c r="A135" s="8"/>
      <c r="B135" s="8"/>
      <c r="C135" s="8"/>
      <c r="D135" s="205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ht="15.75" customHeight="1">
      <c r="A136" s="8"/>
      <c r="B136" s="8"/>
      <c r="C136" s="8"/>
      <c r="D136" s="205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ht="15.75" customHeight="1">
      <c r="A137" s="8"/>
      <c r="B137" s="8"/>
      <c r="C137" s="8"/>
      <c r="D137" s="205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ht="15.75" customHeight="1">
      <c r="A138" s="8"/>
      <c r="B138" s="8"/>
      <c r="C138" s="8"/>
      <c r="D138" s="205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ht="15.75" customHeight="1">
      <c r="A139" s="8"/>
      <c r="B139" s="8"/>
      <c r="C139" s="8"/>
      <c r="D139" s="205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ht="15.75" customHeight="1">
      <c r="A140" s="8"/>
      <c r="B140" s="8"/>
      <c r="C140" s="8"/>
      <c r="D140" s="205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ht="15.75" customHeight="1">
      <c r="A141" s="8"/>
      <c r="B141" s="8"/>
      <c r="C141" s="8"/>
      <c r="D141" s="205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ht="15.75" customHeight="1">
      <c r="A142" s="8"/>
      <c r="B142" s="8"/>
      <c r="C142" s="8"/>
      <c r="D142" s="205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ht="15.75" customHeight="1">
      <c r="A143" s="8"/>
      <c r="B143" s="8"/>
      <c r="C143" s="8"/>
      <c r="D143" s="205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ht="15.75" customHeight="1">
      <c r="A144" s="8"/>
      <c r="B144" s="8"/>
      <c r="C144" s="8"/>
      <c r="D144" s="205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ht="15.75" customHeight="1">
      <c r="A145" s="8"/>
      <c r="B145" s="8"/>
      <c r="C145" s="8"/>
      <c r="D145" s="205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ht="15.75" customHeight="1">
      <c r="A146" s="8"/>
      <c r="B146" s="8"/>
      <c r="C146" s="8"/>
      <c r="D146" s="205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ht="15.75" customHeight="1">
      <c r="A147" s="8"/>
      <c r="B147" s="8"/>
      <c r="C147" s="8"/>
      <c r="D147" s="205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75" customHeight="1">
      <c r="A148" s="8"/>
      <c r="B148" s="8"/>
      <c r="C148" s="8"/>
      <c r="D148" s="205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75" customHeight="1">
      <c r="A149" s="8"/>
      <c r="B149" s="8"/>
      <c r="C149" s="8"/>
      <c r="D149" s="205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ht="15.75" customHeight="1">
      <c r="A150" s="8"/>
      <c r="B150" s="8"/>
      <c r="C150" s="8"/>
      <c r="D150" s="205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ht="15.75" customHeight="1">
      <c r="A151" s="8"/>
      <c r="B151" s="8"/>
      <c r="C151" s="8"/>
      <c r="D151" s="205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ht="15.75" customHeight="1">
      <c r="A152" s="8"/>
      <c r="B152" s="8"/>
      <c r="C152" s="8"/>
      <c r="D152" s="205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ht="15.75" customHeight="1">
      <c r="A153" s="8"/>
      <c r="B153" s="8"/>
      <c r="C153" s="8"/>
      <c r="D153" s="205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ht="15.75" customHeight="1">
      <c r="A154" s="8"/>
      <c r="B154" s="8"/>
      <c r="C154" s="8"/>
      <c r="D154" s="205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ht="15.75" customHeight="1">
      <c r="A155" s="8"/>
      <c r="B155" s="8"/>
      <c r="C155" s="8"/>
      <c r="D155" s="205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ht="15.75" customHeight="1">
      <c r="A156" s="8"/>
      <c r="B156" s="8"/>
      <c r="C156" s="8"/>
      <c r="D156" s="205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ht="15.75" customHeight="1">
      <c r="A157" s="8"/>
      <c r="B157" s="8"/>
      <c r="C157" s="8"/>
      <c r="D157" s="205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ht="15.75" customHeight="1">
      <c r="A158" s="8"/>
      <c r="B158" s="8"/>
      <c r="C158" s="8"/>
      <c r="D158" s="205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ht="15.75" customHeight="1">
      <c r="A159" s="8"/>
      <c r="B159" s="8"/>
      <c r="C159" s="8"/>
      <c r="D159" s="205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ht="15.75" customHeight="1">
      <c r="A160" s="8"/>
      <c r="B160" s="8"/>
      <c r="C160" s="8"/>
      <c r="D160" s="205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ht="15.75" customHeight="1">
      <c r="A161" s="8"/>
      <c r="B161" s="8"/>
      <c r="C161" s="8"/>
      <c r="D161" s="205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ht="15.75" customHeight="1">
      <c r="A162" s="8"/>
      <c r="B162" s="8"/>
      <c r="C162" s="8"/>
      <c r="D162" s="205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ht="15.75" customHeight="1">
      <c r="A163" s="8"/>
      <c r="B163" s="8"/>
      <c r="C163" s="8"/>
      <c r="D163" s="205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ht="15.75" customHeight="1">
      <c r="A164" s="8"/>
      <c r="B164" s="8"/>
      <c r="C164" s="8"/>
      <c r="D164" s="205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ht="15.75" customHeight="1">
      <c r="A165" s="8"/>
      <c r="B165" s="8"/>
      <c r="C165" s="8"/>
      <c r="D165" s="205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ht="15.75" customHeight="1">
      <c r="A166" s="8"/>
      <c r="B166" s="8"/>
      <c r="C166" s="8"/>
      <c r="D166" s="205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ht="15.75" customHeight="1">
      <c r="A167" s="8"/>
      <c r="B167" s="8"/>
      <c r="C167" s="8"/>
      <c r="D167" s="205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ht="15.75" customHeight="1">
      <c r="A168" s="8"/>
      <c r="B168" s="8"/>
      <c r="C168" s="8"/>
      <c r="D168" s="205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ht="15.75" customHeight="1">
      <c r="A169" s="8"/>
      <c r="B169" s="8"/>
      <c r="C169" s="8"/>
      <c r="D169" s="205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ht="15.75" customHeight="1">
      <c r="A170" s="8"/>
      <c r="B170" s="8"/>
      <c r="C170" s="8"/>
      <c r="D170" s="205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ht="15.75" customHeight="1">
      <c r="A171" s="8"/>
      <c r="B171" s="8"/>
      <c r="C171" s="8"/>
      <c r="D171" s="205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ht="15.75" customHeight="1">
      <c r="A172" s="8"/>
      <c r="B172" s="8"/>
      <c r="C172" s="8"/>
      <c r="D172" s="205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ht="15.75" customHeight="1">
      <c r="A173" s="8"/>
      <c r="B173" s="8"/>
      <c r="C173" s="8"/>
      <c r="D173" s="205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ht="15.75" customHeight="1">
      <c r="A174" s="8"/>
      <c r="B174" s="8"/>
      <c r="C174" s="8"/>
      <c r="D174" s="205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ht="15.75" customHeight="1">
      <c r="A175" s="8"/>
      <c r="B175" s="8"/>
      <c r="C175" s="8"/>
      <c r="D175" s="205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ht="15.75" customHeight="1">
      <c r="A176" s="8"/>
      <c r="B176" s="8"/>
      <c r="C176" s="8"/>
      <c r="D176" s="205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ht="15.75" customHeight="1">
      <c r="A177" s="8"/>
      <c r="B177" s="8"/>
      <c r="C177" s="8"/>
      <c r="D177" s="205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ht="15.75" customHeight="1">
      <c r="A178" s="8"/>
      <c r="B178" s="8"/>
      <c r="C178" s="8"/>
      <c r="D178" s="205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ht="15.75" customHeight="1">
      <c r="A179" s="8"/>
      <c r="B179" s="8"/>
      <c r="C179" s="8"/>
      <c r="D179" s="205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ht="15.75" customHeight="1">
      <c r="A180" s="8"/>
      <c r="B180" s="8"/>
      <c r="C180" s="8"/>
      <c r="D180" s="205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ht="15.75" customHeight="1">
      <c r="A181" s="8"/>
      <c r="B181" s="8"/>
      <c r="C181" s="8"/>
      <c r="D181" s="205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ht="15.75" customHeight="1">
      <c r="A182" s="8"/>
      <c r="B182" s="8"/>
      <c r="C182" s="8"/>
      <c r="D182" s="205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ht="15.75" customHeight="1">
      <c r="A183" s="8"/>
      <c r="B183" s="8"/>
      <c r="C183" s="8"/>
      <c r="D183" s="205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ht="15.75" customHeight="1">
      <c r="A184" s="8"/>
      <c r="B184" s="8"/>
      <c r="C184" s="8"/>
      <c r="D184" s="205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5" ht="15.75" customHeight="1">
      <c r="A185" s="8"/>
      <c r="B185" s="8"/>
      <c r="C185" s="8"/>
      <c r="D185" s="205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</row>
    <row r="186" ht="15.75" customHeight="1">
      <c r="A186" s="8"/>
      <c r="B186" s="8"/>
      <c r="C186" s="8"/>
      <c r="D186" s="205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</row>
    <row r="187" ht="15.75" customHeight="1">
      <c r="A187" s="8"/>
      <c r="B187" s="8"/>
      <c r="C187" s="8"/>
      <c r="D187" s="205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</row>
    <row r="188" ht="15.75" customHeight="1">
      <c r="A188" s="8"/>
      <c r="B188" s="8"/>
      <c r="C188" s="8"/>
      <c r="D188" s="205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</row>
    <row r="189" ht="15.75" customHeight="1">
      <c r="A189" s="8"/>
      <c r="B189" s="8"/>
      <c r="C189" s="8"/>
      <c r="D189" s="205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</row>
    <row r="190" ht="15.75" customHeight="1">
      <c r="A190" s="8"/>
      <c r="B190" s="8"/>
      <c r="C190" s="8"/>
      <c r="D190" s="205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</row>
    <row r="191" ht="15.75" customHeight="1">
      <c r="A191" s="8"/>
      <c r="B191" s="8"/>
      <c r="C191" s="8"/>
      <c r="D191" s="205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</row>
    <row r="192" ht="15.75" customHeight="1">
      <c r="A192" s="8"/>
      <c r="B192" s="8"/>
      <c r="C192" s="8"/>
      <c r="D192" s="205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</row>
    <row r="193" ht="15.75" customHeight="1">
      <c r="A193" s="8"/>
      <c r="B193" s="8"/>
      <c r="C193" s="8"/>
      <c r="D193" s="205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</row>
    <row r="194" ht="15.75" customHeight="1">
      <c r="A194" s="8"/>
      <c r="B194" s="8"/>
      <c r="C194" s="8"/>
      <c r="D194" s="205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</row>
    <row r="195" ht="15.75" customHeight="1">
      <c r="A195" s="8"/>
      <c r="B195" s="8"/>
      <c r="C195" s="8"/>
      <c r="D195" s="205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</row>
    <row r="196" ht="15.75" customHeight="1">
      <c r="A196" s="8"/>
      <c r="B196" s="8"/>
      <c r="C196" s="8"/>
      <c r="D196" s="205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</row>
    <row r="197" ht="15.75" customHeight="1">
      <c r="A197" s="8"/>
      <c r="B197" s="8"/>
      <c r="C197" s="8"/>
      <c r="D197" s="205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</row>
    <row r="198" ht="15.75" customHeight="1">
      <c r="A198" s="8"/>
      <c r="B198" s="8"/>
      <c r="C198" s="8"/>
      <c r="D198" s="205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ht="15.75" customHeight="1">
      <c r="A199" s="8"/>
      <c r="B199" s="8"/>
      <c r="C199" s="8"/>
      <c r="D199" s="205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</row>
    <row r="200" ht="15.75" customHeight="1">
      <c r="A200" s="8"/>
      <c r="B200" s="8"/>
      <c r="C200" s="8"/>
      <c r="D200" s="205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ht="15.75" customHeight="1">
      <c r="A201" s="8"/>
      <c r="B201" s="8"/>
      <c r="C201" s="8"/>
      <c r="D201" s="205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ht="15.75" customHeight="1">
      <c r="A202" s="8"/>
      <c r="B202" s="8"/>
      <c r="C202" s="8"/>
      <c r="D202" s="205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ht="15.75" customHeight="1">
      <c r="A203" s="8"/>
      <c r="B203" s="8"/>
      <c r="C203" s="8"/>
      <c r="D203" s="205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5.75" customHeight="1">
      <c r="A204" s="8"/>
      <c r="B204" s="8"/>
      <c r="C204" s="8"/>
      <c r="D204" s="205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5.75" customHeight="1">
      <c r="A205" s="8"/>
      <c r="B205" s="8"/>
      <c r="C205" s="8"/>
      <c r="D205" s="205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ht="15.75" customHeight="1">
      <c r="A206" s="8"/>
      <c r="B206" s="8"/>
      <c r="C206" s="8"/>
      <c r="D206" s="205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ht="15.75" customHeight="1">
      <c r="A207" s="8"/>
      <c r="B207" s="8"/>
      <c r="C207" s="8"/>
      <c r="D207" s="205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ht="15.75" customHeight="1">
      <c r="A208" s="8"/>
      <c r="B208" s="8"/>
      <c r="C208" s="8"/>
      <c r="D208" s="205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ht="15.75" customHeight="1">
      <c r="A209" s="8"/>
      <c r="B209" s="8"/>
      <c r="C209" s="8"/>
      <c r="D209" s="205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ht="15.75" customHeight="1">
      <c r="A210" s="8"/>
      <c r="B210" s="8"/>
      <c r="C210" s="8"/>
      <c r="D210" s="205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ht="15.75" customHeight="1">
      <c r="A211" s="8"/>
      <c r="B211" s="8"/>
      <c r="C211" s="8"/>
      <c r="D211" s="205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ht="15.75" customHeight="1">
      <c r="A212" s="8"/>
      <c r="B212" s="8"/>
      <c r="C212" s="8"/>
      <c r="D212" s="205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ht="15.75" customHeight="1">
      <c r="A213" s="8"/>
      <c r="B213" s="8"/>
      <c r="C213" s="8"/>
      <c r="D213" s="205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ht="15.75" customHeight="1">
      <c r="A214" s="8"/>
      <c r="B214" s="8"/>
      <c r="C214" s="8"/>
      <c r="D214" s="205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ht="15.75" customHeight="1">
      <c r="A215" s="8"/>
      <c r="B215" s="8"/>
      <c r="C215" s="8"/>
      <c r="D215" s="205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ht="15.75" customHeight="1">
      <c r="A216" s="8"/>
      <c r="B216" s="8"/>
      <c r="C216" s="8"/>
      <c r="D216" s="205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ht="15.75" customHeight="1">
      <c r="A217" s="8"/>
      <c r="B217" s="8"/>
      <c r="C217" s="8"/>
      <c r="D217" s="205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ht="15.75" customHeight="1">
      <c r="A218" s="8"/>
      <c r="B218" s="8"/>
      <c r="C218" s="8"/>
      <c r="D218" s="205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ht="15.75" customHeight="1">
      <c r="A219" s="8"/>
      <c r="B219" s="8"/>
      <c r="C219" s="8"/>
      <c r="D219" s="205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ht="15.75" customHeight="1">
      <c r="A220" s="8"/>
      <c r="B220" s="8"/>
      <c r="C220" s="8"/>
      <c r="D220" s="205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ht="15.75" customHeight="1">
      <c r="A221" s="8"/>
      <c r="B221" s="8"/>
      <c r="C221" s="8"/>
      <c r="D221" s="205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ht="15.75" customHeight="1">
      <c r="A222" s="8"/>
      <c r="B222" s="8"/>
      <c r="C222" s="8"/>
      <c r="D222" s="205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ht="15.75" customHeight="1">
      <c r="A223" s="8"/>
      <c r="B223" s="8"/>
      <c r="C223" s="8"/>
      <c r="D223" s="205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ht="15.75" customHeight="1">
      <c r="A224" s="8"/>
      <c r="B224" s="8"/>
      <c r="C224" s="8"/>
      <c r="D224" s="205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ht="15.75" customHeight="1">
      <c r="A225" s="8"/>
      <c r="B225" s="8"/>
      <c r="C225" s="8"/>
      <c r="D225" s="205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ht="15.75" customHeight="1">
      <c r="A226" s="8"/>
      <c r="B226" s="8"/>
      <c r="C226" s="8"/>
      <c r="D226" s="205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ht="15.75" customHeight="1">
      <c r="A227" s="8"/>
      <c r="B227" s="8"/>
      <c r="C227" s="8"/>
      <c r="D227" s="205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ht="15.75" customHeight="1">
      <c r="A228" s="8"/>
      <c r="B228" s="8"/>
      <c r="C228" s="8"/>
      <c r="D228" s="205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ht="15.75" customHeight="1">
      <c r="A229" s="8"/>
      <c r="B229" s="8"/>
      <c r="C229" s="8"/>
      <c r="D229" s="205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ht="15.75" customHeight="1">
      <c r="A230" s="8"/>
      <c r="B230" s="8"/>
      <c r="C230" s="8"/>
      <c r="D230" s="205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ht="15.75" customHeight="1">
      <c r="A231" s="8"/>
      <c r="B231" s="8"/>
      <c r="C231" s="8"/>
      <c r="D231" s="205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ht="15.75" customHeight="1">
      <c r="A232" s="8"/>
      <c r="B232" s="8"/>
      <c r="C232" s="8"/>
      <c r="D232" s="205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ht="15.75" customHeight="1">
      <c r="A233" s="8"/>
      <c r="B233" s="8"/>
      <c r="C233" s="8"/>
      <c r="D233" s="205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ht="15.75" customHeight="1">
      <c r="A234" s="8"/>
      <c r="B234" s="8"/>
      <c r="C234" s="8"/>
      <c r="D234" s="205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ht="15.75" customHeight="1">
      <c r="A235" s="8"/>
      <c r="B235" s="8"/>
      <c r="C235" s="8"/>
      <c r="D235" s="205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ht="15.75" customHeight="1">
      <c r="A236" s="8"/>
      <c r="B236" s="8"/>
      <c r="C236" s="8"/>
      <c r="D236" s="205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ht="15.75" customHeight="1">
      <c r="A237" s="8"/>
      <c r="B237" s="8"/>
      <c r="C237" s="8"/>
      <c r="D237" s="205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ht="15.75" customHeight="1">
      <c r="A238" s="8"/>
      <c r="B238" s="8"/>
      <c r="C238" s="8"/>
      <c r="D238" s="205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ht="15.75" customHeight="1">
      <c r="A239" s="8"/>
      <c r="B239" s="8"/>
      <c r="C239" s="8"/>
      <c r="D239" s="205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ht="15.75" customHeight="1">
      <c r="A240" s="8"/>
      <c r="B240" s="8"/>
      <c r="C240" s="8"/>
      <c r="D240" s="205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ht="15.75" customHeight="1">
      <c r="A241" s="8"/>
      <c r="B241" s="8"/>
      <c r="C241" s="8"/>
      <c r="D241" s="205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ht="15.75" customHeight="1">
      <c r="A242" s="8"/>
      <c r="B242" s="8"/>
      <c r="C242" s="8"/>
      <c r="D242" s="205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ht="15.75" customHeight="1">
      <c r="A243" s="8"/>
      <c r="B243" s="8"/>
      <c r="C243" s="8"/>
      <c r="D243" s="205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ht="15.75" customHeight="1">
      <c r="A244" s="8"/>
      <c r="B244" s="8"/>
      <c r="C244" s="8"/>
      <c r="D244" s="205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ht="15.75" customHeight="1">
      <c r="A245" s="8"/>
      <c r="B245" s="8"/>
      <c r="C245" s="8"/>
      <c r="D245" s="205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ht="15.75" customHeight="1">
      <c r="A246" s="8"/>
      <c r="B246" s="8"/>
      <c r="C246" s="8"/>
      <c r="D246" s="205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ht="15.75" customHeight="1">
      <c r="A247" s="8"/>
      <c r="B247" s="8"/>
      <c r="C247" s="8"/>
      <c r="D247" s="205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ht="15.75" customHeight="1">
      <c r="A248" s="8"/>
      <c r="B248" s="8"/>
      <c r="C248" s="8"/>
      <c r="D248" s="205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ht="15.75" customHeight="1">
      <c r="A249" s="8"/>
      <c r="B249" s="8"/>
      <c r="C249" s="8"/>
      <c r="D249" s="205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ht="15.75" customHeight="1">
      <c r="A250" s="8"/>
      <c r="B250" s="8"/>
      <c r="C250" s="8"/>
      <c r="D250" s="205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ht="15.75" customHeight="1">
      <c r="A251" s="8"/>
      <c r="B251" s="8"/>
      <c r="C251" s="8"/>
      <c r="D251" s="205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ht="15.75" customHeight="1">
      <c r="A252" s="8"/>
      <c r="B252" s="8"/>
      <c r="C252" s="8"/>
      <c r="D252" s="205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ht="15.75" customHeight="1">
      <c r="A253" s="8"/>
      <c r="B253" s="8"/>
      <c r="C253" s="8"/>
      <c r="D253" s="205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ht="15.75" customHeight="1">
      <c r="A254" s="8"/>
      <c r="B254" s="8"/>
      <c r="C254" s="8"/>
      <c r="D254" s="205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ht="15.75" customHeight="1">
      <c r="A255" s="8"/>
      <c r="B255" s="8"/>
      <c r="C255" s="8"/>
      <c r="D255" s="205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ht="15.75" customHeight="1">
      <c r="A256" s="8"/>
      <c r="B256" s="8"/>
      <c r="C256" s="8"/>
      <c r="D256" s="205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ht="15.75" customHeight="1">
      <c r="A257" s="8"/>
      <c r="B257" s="8"/>
      <c r="C257" s="8"/>
      <c r="D257" s="205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ht="15.75" customHeight="1">
      <c r="A258" s="8"/>
      <c r="B258" s="8"/>
      <c r="C258" s="8"/>
      <c r="D258" s="205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ht="15.75" customHeight="1">
      <c r="A259" s="8"/>
      <c r="B259" s="8"/>
      <c r="C259" s="8"/>
      <c r="D259" s="205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ht="15.75" customHeight="1">
      <c r="A260" s="8"/>
      <c r="B260" s="8"/>
      <c r="C260" s="8"/>
      <c r="D260" s="205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ht="15.75" customHeight="1">
      <c r="A261" s="8"/>
      <c r="B261" s="8"/>
      <c r="C261" s="8"/>
      <c r="D261" s="205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ht="15.75" customHeight="1">
      <c r="A262" s="8"/>
      <c r="B262" s="8"/>
      <c r="C262" s="8"/>
      <c r="D262" s="205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ht="15.75" customHeight="1">
      <c r="A263" s="8"/>
      <c r="B263" s="8"/>
      <c r="C263" s="8"/>
      <c r="D263" s="205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ht="15.75" customHeight="1">
      <c r="A264" s="8"/>
      <c r="B264" s="8"/>
      <c r="C264" s="8"/>
      <c r="D264" s="205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ht="15.75" customHeight="1">
      <c r="A265" s="8"/>
      <c r="B265" s="8"/>
      <c r="C265" s="8"/>
      <c r="D265" s="205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ht="15.75" customHeight="1">
      <c r="A266" s="8"/>
      <c r="B266" s="8"/>
      <c r="C266" s="8"/>
      <c r="D266" s="205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ht="15.75" customHeight="1">
      <c r="A267" s="8"/>
      <c r="B267" s="8"/>
      <c r="C267" s="8"/>
      <c r="D267" s="205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ht="15.75" customHeight="1">
      <c r="A268" s="8"/>
      <c r="B268" s="8"/>
      <c r="C268" s="8"/>
      <c r="D268" s="205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ht="15.75" customHeight="1">
      <c r="A269" s="8"/>
      <c r="B269" s="8"/>
      <c r="C269" s="8"/>
      <c r="D269" s="205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ht="15.75" customHeight="1">
      <c r="A270" s="8"/>
      <c r="B270" s="8"/>
      <c r="C270" s="8"/>
      <c r="D270" s="205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ht="15.75" customHeight="1">
      <c r="A271" s="8"/>
      <c r="B271" s="8"/>
      <c r="C271" s="8"/>
      <c r="D271" s="205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ht="15.75" customHeight="1">
      <c r="A272" s="8"/>
      <c r="B272" s="8"/>
      <c r="C272" s="8"/>
      <c r="D272" s="205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ht="15.75" customHeight="1">
      <c r="A273" s="8"/>
      <c r="B273" s="8"/>
      <c r="C273" s="8"/>
      <c r="D273" s="205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ht="15.75" customHeight="1">
      <c r="A274" s="8"/>
      <c r="B274" s="8"/>
      <c r="C274" s="8"/>
      <c r="D274" s="205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ht="15.75" customHeight="1">
      <c r="A275" s="8"/>
      <c r="B275" s="8"/>
      <c r="C275" s="8"/>
      <c r="D275" s="205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ht="15.75" customHeight="1">
      <c r="A276" s="8"/>
      <c r="B276" s="8"/>
      <c r="C276" s="8"/>
      <c r="D276" s="205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ht="15.75" customHeight="1">
      <c r="A277" s="8"/>
      <c r="B277" s="8"/>
      <c r="C277" s="8"/>
      <c r="D277" s="205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ht="15.75" customHeight="1">
      <c r="A278" s="8"/>
      <c r="B278" s="8"/>
      <c r="C278" s="8"/>
      <c r="D278" s="205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ht="15.75" customHeight="1">
      <c r="A279" s="8"/>
      <c r="B279" s="8"/>
      <c r="C279" s="8"/>
      <c r="D279" s="205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ht="15.75" customHeight="1">
      <c r="A280" s="8"/>
      <c r="B280" s="8"/>
      <c r="C280" s="8"/>
      <c r="D280" s="205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ht="15.75" customHeight="1">
      <c r="A281" s="8"/>
      <c r="B281" s="8"/>
      <c r="C281" s="8"/>
      <c r="D281" s="205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ht="15.75" customHeight="1">
      <c r="A282" s="8"/>
      <c r="B282" s="8"/>
      <c r="C282" s="8"/>
      <c r="D282" s="205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ht="15.75" customHeight="1">
      <c r="A283" s="8"/>
      <c r="B283" s="8"/>
      <c r="C283" s="8"/>
      <c r="D283" s="205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ht="15.75" customHeight="1">
      <c r="A284" s="8"/>
      <c r="B284" s="8"/>
      <c r="C284" s="8"/>
      <c r="D284" s="205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ht="15.75" customHeight="1">
      <c r="A285" s="8"/>
      <c r="B285" s="8"/>
      <c r="C285" s="8"/>
      <c r="D285" s="205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ht="15.75" customHeight="1">
      <c r="A286" s="8"/>
      <c r="B286" s="8"/>
      <c r="C286" s="8"/>
      <c r="D286" s="205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ht="15.75" customHeight="1">
      <c r="A287" s="8"/>
      <c r="B287" s="8"/>
      <c r="C287" s="8"/>
      <c r="D287" s="205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ht="15.75" customHeight="1">
      <c r="A288" s="8"/>
      <c r="B288" s="8"/>
      <c r="C288" s="8"/>
      <c r="D288" s="205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ht="15.75" customHeight="1">
      <c r="A289" s="8"/>
      <c r="B289" s="8"/>
      <c r="C289" s="8"/>
      <c r="D289" s="205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0" ht="15.75" customHeight="1">
      <c r="A290" s="8"/>
      <c r="B290" s="8"/>
      <c r="C290" s="8"/>
      <c r="D290" s="205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</row>
    <row r="291" ht="15.75" customHeight="1">
      <c r="A291" s="8"/>
      <c r="B291" s="8"/>
      <c r="C291" s="8"/>
      <c r="D291" s="205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</row>
    <row r="292" ht="15.75" customHeight="1">
      <c r="A292" s="8"/>
      <c r="B292" s="8"/>
      <c r="C292" s="8"/>
      <c r="D292" s="205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</row>
    <row r="293" ht="15.75" customHeight="1">
      <c r="A293" s="8"/>
      <c r="B293" s="8"/>
      <c r="C293" s="8"/>
      <c r="D293" s="205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</row>
    <row r="294" ht="15.75" customHeight="1">
      <c r="A294" s="8"/>
      <c r="B294" s="8"/>
      <c r="C294" s="8"/>
      <c r="D294" s="205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</row>
    <row r="295" ht="15.75" customHeight="1">
      <c r="A295" s="8"/>
      <c r="B295" s="8"/>
      <c r="C295" s="8"/>
      <c r="D295" s="205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ht="15.75" customHeight="1">
      <c r="A296" s="8"/>
      <c r="B296" s="8"/>
      <c r="C296" s="8"/>
      <c r="D296" s="205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</row>
    <row r="297" ht="15.75" customHeight="1">
      <c r="A297" s="8"/>
      <c r="B297" s="8"/>
      <c r="C297" s="8"/>
      <c r="D297" s="205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</row>
    <row r="298" ht="15.75" customHeight="1">
      <c r="A298" s="8"/>
      <c r="B298" s="8"/>
      <c r="C298" s="8"/>
      <c r="D298" s="205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</row>
    <row r="299" ht="15.75" customHeight="1">
      <c r="A299" s="8"/>
      <c r="B299" s="8"/>
      <c r="C299" s="8"/>
      <c r="D299" s="205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</row>
    <row r="300" ht="15.75" customHeight="1">
      <c r="A300" s="8"/>
      <c r="B300" s="8"/>
      <c r="C300" s="8"/>
      <c r="D300" s="205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</row>
    <row r="301" ht="15.75" customHeight="1">
      <c r="A301" s="8"/>
      <c r="B301" s="8"/>
      <c r="C301" s="8"/>
      <c r="D301" s="205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</row>
    <row r="302" ht="15.75" customHeight="1">
      <c r="A302" s="8"/>
      <c r="B302" s="8"/>
      <c r="C302" s="8"/>
      <c r="D302" s="205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</row>
    <row r="303" ht="15.75" customHeight="1">
      <c r="A303" s="8"/>
      <c r="B303" s="8"/>
      <c r="C303" s="8"/>
      <c r="D303" s="205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</row>
    <row r="304" ht="15.75" customHeight="1">
      <c r="A304" s="8"/>
      <c r="B304" s="8"/>
      <c r="C304" s="8"/>
      <c r="D304" s="205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</row>
    <row r="305" ht="15.75" customHeight="1">
      <c r="A305" s="8"/>
      <c r="B305" s="8"/>
      <c r="C305" s="8"/>
      <c r="D305" s="205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</row>
    <row r="306" ht="15.75" customHeight="1">
      <c r="A306" s="8"/>
      <c r="B306" s="8"/>
      <c r="C306" s="8"/>
      <c r="D306" s="205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</row>
    <row r="307" ht="15.75" customHeight="1">
      <c r="A307" s="8"/>
      <c r="B307" s="8"/>
      <c r="C307" s="8"/>
      <c r="D307" s="205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ht="15.75" customHeight="1">
      <c r="A308" s="8"/>
      <c r="B308" s="8"/>
      <c r="C308" s="8"/>
      <c r="D308" s="205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ht="15.75" customHeight="1">
      <c r="A309" s="8"/>
      <c r="B309" s="8"/>
      <c r="C309" s="8"/>
      <c r="D309" s="205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ht="15.75" customHeight="1">
      <c r="A310" s="8"/>
      <c r="B310" s="8"/>
      <c r="C310" s="8"/>
      <c r="D310" s="205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ht="15.75" customHeight="1">
      <c r="A311" s="8"/>
      <c r="B311" s="8"/>
      <c r="C311" s="8"/>
      <c r="D311" s="205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ht="15.75" customHeight="1">
      <c r="A312" s="8"/>
      <c r="B312" s="8"/>
      <c r="C312" s="8"/>
      <c r="D312" s="205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ht="15.75" customHeight="1">
      <c r="A313" s="8"/>
      <c r="B313" s="8"/>
      <c r="C313" s="8"/>
      <c r="D313" s="205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ht="15.75" customHeight="1">
      <c r="A314" s="8"/>
      <c r="B314" s="8"/>
      <c r="C314" s="8"/>
      <c r="D314" s="205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ht="15.75" customHeight="1">
      <c r="A315" s="8"/>
      <c r="B315" s="8"/>
      <c r="C315" s="8"/>
      <c r="D315" s="205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ht="15.75" customHeight="1">
      <c r="A316" s="8"/>
      <c r="B316" s="8"/>
      <c r="C316" s="8"/>
      <c r="D316" s="205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ht="15.75" customHeight="1">
      <c r="A317" s="8"/>
      <c r="B317" s="8"/>
      <c r="C317" s="8"/>
      <c r="D317" s="205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ht="15.75" customHeight="1">
      <c r="A318" s="8"/>
      <c r="B318" s="8"/>
      <c r="C318" s="8"/>
      <c r="D318" s="205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ht="15.75" customHeight="1">
      <c r="A319" s="8"/>
      <c r="B319" s="8"/>
      <c r="C319" s="8"/>
      <c r="D319" s="205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ht="15.75" customHeight="1">
      <c r="A320" s="8"/>
      <c r="B320" s="8"/>
      <c r="C320" s="8"/>
      <c r="D320" s="205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ht="15.75" customHeight="1">
      <c r="A321" s="8"/>
      <c r="B321" s="8"/>
      <c r="C321" s="8"/>
      <c r="D321" s="205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ht="15.75" customHeight="1">
      <c r="A322" s="8"/>
      <c r="B322" s="8"/>
      <c r="C322" s="8"/>
      <c r="D322" s="205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ht="15.75" customHeight="1">
      <c r="A323" s="8"/>
      <c r="B323" s="8"/>
      <c r="C323" s="8"/>
      <c r="D323" s="205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ht="15.75" customHeight="1">
      <c r="A324" s="8"/>
      <c r="B324" s="8"/>
      <c r="C324" s="8"/>
      <c r="D324" s="205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</row>
    <row r="325" ht="15.75" customHeight="1">
      <c r="A325" s="8"/>
      <c r="B325" s="8"/>
      <c r="C325" s="8"/>
      <c r="D325" s="205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ht="15.75" customHeight="1">
      <c r="A326" s="8"/>
      <c r="B326" s="8"/>
      <c r="C326" s="8"/>
      <c r="D326" s="205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</row>
    <row r="327" ht="15.75" customHeight="1">
      <c r="A327" s="8"/>
      <c r="B327" s="8"/>
      <c r="C327" s="8"/>
      <c r="D327" s="205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ht="15.75" customHeight="1">
      <c r="A328" s="8"/>
      <c r="B328" s="8"/>
      <c r="C328" s="8"/>
      <c r="D328" s="205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ht="15.75" customHeight="1">
      <c r="A329" s="8"/>
      <c r="B329" s="8"/>
      <c r="C329" s="8"/>
      <c r="D329" s="205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ht="15.75" customHeight="1">
      <c r="A330" s="8"/>
      <c r="B330" s="8"/>
      <c r="C330" s="8"/>
      <c r="D330" s="205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ht="15.75" customHeight="1">
      <c r="A331" s="8"/>
      <c r="B331" s="8"/>
      <c r="C331" s="8"/>
      <c r="D331" s="205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ht="15.75" customHeight="1">
      <c r="A332" s="8"/>
      <c r="B332" s="8"/>
      <c r="C332" s="8"/>
      <c r="D332" s="205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ht="15.75" customHeight="1">
      <c r="A333" s="8"/>
      <c r="B333" s="8"/>
      <c r="C333" s="8"/>
      <c r="D333" s="205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ht="15.75" customHeight="1">
      <c r="A334" s="8"/>
      <c r="B334" s="8"/>
      <c r="C334" s="8"/>
      <c r="D334" s="205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ht="15.75" customHeight="1">
      <c r="A335" s="8"/>
      <c r="B335" s="8"/>
      <c r="C335" s="8"/>
      <c r="D335" s="205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ht="15.75" customHeight="1">
      <c r="A336" s="8"/>
      <c r="B336" s="8"/>
      <c r="C336" s="8"/>
      <c r="D336" s="205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ht="15.75" customHeight="1">
      <c r="A337" s="8"/>
      <c r="B337" s="8"/>
      <c r="C337" s="8"/>
      <c r="D337" s="205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ht="15.75" customHeight="1">
      <c r="A338" s="8"/>
      <c r="B338" s="8"/>
      <c r="C338" s="8"/>
      <c r="D338" s="205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ht="15.75" customHeight="1">
      <c r="A339" s="8"/>
      <c r="B339" s="8"/>
      <c r="C339" s="8"/>
      <c r="D339" s="205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ht="15.75" customHeight="1">
      <c r="A340" s="8"/>
      <c r="B340" s="8"/>
      <c r="C340" s="8"/>
      <c r="D340" s="205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ht="15.75" customHeight="1">
      <c r="A341" s="8"/>
      <c r="B341" s="8"/>
      <c r="C341" s="8"/>
      <c r="D341" s="205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ht="15.75" customHeight="1">
      <c r="A342" s="8"/>
      <c r="B342" s="8"/>
      <c r="C342" s="8"/>
      <c r="D342" s="205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ht="15.75" customHeight="1">
      <c r="A343" s="8"/>
      <c r="B343" s="8"/>
      <c r="C343" s="8"/>
      <c r="D343" s="205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ht="15.75" customHeight="1">
      <c r="A344" s="8"/>
      <c r="B344" s="8"/>
      <c r="C344" s="8"/>
      <c r="D344" s="205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ht="15.75" customHeight="1">
      <c r="A345" s="8"/>
      <c r="B345" s="8"/>
      <c r="C345" s="8"/>
      <c r="D345" s="205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ht="15.75" customHeight="1">
      <c r="A346" s="8"/>
      <c r="B346" s="8"/>
      <c r="C346" s="8"/>
      <c r="D346" s="205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ht="15.75" customHeight="1">
      <c r="A347" s="8"/>
      <c r="B347" s="8"/>
      <c r="C347" s="8"/>
      <c r="D347" s="205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ht="15.75" customHeight="1">
      <c r="A348" s="8"/>
      <c r="B348" s="8"/>
      <c r="C348" s="8"/>
      <c r="D348" s="205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ht="15.75" customHeight="1">
      <c r="A349" s="8"/>
      <c r="B349" s="8"/>
      <c r="C349" s="8"/>
      <c r="D349" s="205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ht="15.75" customHeight="1">
      <c r="A350" s="8"/>
      <c r="B350" s="8"/>
      <c r="C350" s="8"/>
      <c r="D350" s="205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ht="15.75" customHeight="1">
      <c r="A351" s="8"/>
      <c r="B351" s="8"/>
      <c r="C351" s="8"/>
      <c r="D351" s="205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ht="15.75" customHeight="1">
      <c r="A352" s="8"/>
      <c r="B352" s="8"/>
      <c r="C352" s="8"/>
      <c r="D352" s="205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ht="15.75" customHeight="1">
      <c r="A353" s="8"/>
      <c r="B353" s="8"/>
      <c r="C353" s="8"/>
      <c r="D353" s="205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ht="15.75" customHeight="1">
      <c r="A354" s="8"/>
      <c r="B354" s="8"/>
      <c r="C354" s="8"/>
      <c r="D354" s="205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ht="15.75" customHeight="1">
      <c r="A355" s="8"/>
      <c r="B355" s="8"/>
      <c r="C355" s="8"/>
      <c r="D355" s="205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ht="15.75" customHeight="1">
      <c r="A356" s="8"/>
      <c r="B356" s="8"/>
      <c r="C356" s="8"/>
      <c r="D356" s="205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ht="15.75" customHeight="1">
      <c r="A357" s="8"/>
      <c r="B357" s="8"/>
      <c r="C357" s="8"/>
      <c r="D357" s="205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ht="15.75" customHeight="1">
      <c r="A358" s="8"/>
      <c r="B358" s="8"/>
      <c r="C358" s="8"/>
      <c r="D358" s="205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ht="15.75" customHeight="1">
      <c r="A359" s="8"/>
      <c r="B359" s="8"/>
      <c r="C359" s="8"/>
      <c r="D359" s="205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ht="15.75" customHeight="1">
      <c r="A360" s="8"/>
      <c r="B360" s="8"/>
      <c r="C360" s="8"/>
      <c r="D360" s="205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ht="15.75" customHeight="1">
      <c r="A361" s="8"/>
      <c r="B361" s="8"/>
      <c r="C361" s="8"/>
      <c r="D361" s="205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ht="15.75" customHeight="1">
      <c r="A362" s="8"/>
      <c r="B362" s="8"/>
      <c r="C362" s="8"/>
      <c r="D362" s="205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ht="15.75" customHeight="1">
      <c r="A363" s="8"/>
      <c r="B363" s="8"/>
      <c r="C363" s="8"/>
      <c r="D363" s="205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ht="15.75" customHeight="1">
      <c r="A364" s="8"/>
      <c r="B364" s="8"/>
      <c r="C364" s="8"/>
      <c r="D364" s="205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ht="15.75" customHeight="1">
      <c r="A365" s="8"/>
      <c r="B365" s="8"/>
      <c r="C365" s="8"/>
      <c r="D365" s="205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ht="15.75" customHeight="1">
      <c r="A366" s="8"/>
      <c r="B366" s="8"/>
      <c r="C366" s="8"/>
      <c r="D366" s="205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ht="15.75" customHeight="1">
      <c r="A367" s="8"/>
      <c r="B367" s="8"/>
      <c r="C367" s="8"/>
      <c r="D367" s="205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ht="15.75" customHeight="1">
      <c r="A368" s="8"/>
      <c r="B368" s="8"/>
      <c r="C368" s="8"/>
      <c r="D368" s="205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ht="15.75" customHeight="1">
      <c r="A369" s="8"/>
      <c r="B369" s="8"/>
      <c r="C369" s="8"/>
      <c r="D369" s="205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ht="15.75" customHeight="1">
      <c r="A370" s="8"/>
      <c r="B370" s="8"/>
      <c r="C370" s="8"/>
      <c r="D370" s="205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ht="15.75" customHeight="1">
      <c r="A371" s="8"/>
      <c r="B371" s="8"/>
      <c r="C371" s="8"/>
      <c r="D371" s="205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ht="15.75" customHeight="1">
      <c r="A372" s="8"/>
      <c r="B372" s="8"/>
      <c r="C372" s="8"/>
      <c r="D372" s="205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ht="15.75" customHeight="1">
      <c r="A373" s="8"/>
      <c r="B373" s="8"/>
      <c r="C373" s="8"/>
      <c r="D373" s="205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ht="15.75" customHeight="1">
      <c r="A374" s="8"/>
      <c r="B374" s="8"/>
      <c r="C374" s="8"/>
      <c r="D374" s="205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ht="15.75" customHeight="1">
      <c r="A375" s="8"/>
      <c r="B375" s="8"/>
      <c r="C375" s="8"/>
      <c r="D375" s="205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ht="15.75" customHeight="1">
      <c r="A376" s="8"/>
      <c r="B376" s="8"/>
      <c r="C376" s="8"/>
      <c r="D376" s="205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ht="15.75" customHeight="1">
      <c r="A377" s="8"/>
      <c r="B377" s="8"/>
      <c r="C377" s="8"/>
      <c r="D377" s="205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ht="15.75" customHeight="1">
      <c r="A378" s="8"/>
      <c r="B378" s="8"/>
      <c r="C378" s="8"/>
      <c r="D378" s="205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ht="15.75" customHeight="1">
      <c r="A379" s="8"/>
      <c r="B379" s="8"/>
      <c r="C379" s="8"/>
      <c r="D379" s="205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ht="15.75" customHeight="1">
      <c r="A380" s="8"/>
      <c r="B380" s="8"/>
      <c r="C380" s="8"/>
      <c r="D380" s="205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ht="15.75" customHeight="1">
      <c r="A381" s="8"/>
      <c r="B381" s="8"/>
      <c r="C381" s="8"/>
      <c r="D381" s="205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ht="15.75" customHeight="1">
      <c r="A382" s="8"/>
      <c r="B382" s="8"/>
      <c r="C382" s="8"/>
      <c r="D382" s="205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ht="15.75" customHeight="1">
      <c r="A383" s="8"/>
      <c r="B383" s="8"/>
      <c r="C383" s="8"/>
      <c r="D383" s="205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ht="15.75" customHeight="1">
      <c r="A384" s="8"/>
      <c r="B384" s="8"/>
      <c r="C384" s="8"/>
      <c r="D384" s="205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ht="15.75" customHeight="1">
      <c r="A385" s="8"/>
      <c r="B385" s="8"/>
      <c r="C385" s="8"/>
      <c r="D385" s="205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ht="15.75" customHeight="1">
      <c r="A386" s="8"/>
      <c r="B386" s="8"/>
      <c r="C386" s="8"/>
      <c r="D386" s="205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ht="15.75" customHeight="1">
      <c r="A387" s="8"/>
      <c r="B387" s="8"/>
      <c r="C387" s="8"/>
      <c r="D387" s="205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</row>
    <row r="388" ht="15.75" customHeight="1">
      <c r="A388" s="8"/>
      <c r="B388" s="8"/>
      <c r="C388" s="8"/>
      <c r="D388" s="205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</row>
    <row r="389" ht="15.75" customHeight="1">
      <c r="A389" s="8"/>
      <c r="B389" s="8"/>
      <c r="C389" s="8"/>
      <c r="D389" s="205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</row>
    <row r="390" ht="15.75" customHeight="1">
      <c r="A390" s="8"/>
      <c r="B390" s="8"/>
      <c r="C390" s="8"/>
      <c r="D390" s="205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</row>
    <row r="391" ht="15.75" customHeight="1">
      <c r="A391" s="8"/>
      <c r="B391" s="8"/>
      <c r="C391" s="8"/>
      <c r="D391" s="205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</row>
    <row r="392" ht="15.75" customHeight="1">
      <c r="A392" s="8"/>
      <c r="B392" s="8"/>
      <c r="C392" s="8"/>
      <c r="D392" s="205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</row>
    <row r="393" ht="15.75" customHeight="1">
      <c r="A393" s="8"/>
      <c r="B393" s="8"/>
      <c r="C393" s="8"/>
      <c r="D393" s="205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</row>
    <row r="394" ht="15.75" customHeight="1">
      <c r="A394" s="8"/>
      <c r="B394" s="8"/>
      <c r="C394" s="8"/>
      <c r="D394" s="205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ht="15.75" customHeight="1">
      <c r="A395" s="8"/>
      <c r="B395" s="8"/>
      <c r="C395" s="8"/>
      <c r="D395" s="205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ht="15.75" customHeight="1">
      <c r="A396" s="8"/>
      <c r="B396" s="8"/>
      <c r="C396" s="8"/>
      <c r="D396" s="205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ht="15.75" customHeight="1">
      <c r="A397" s="8"/>
      <c r="B397" s="8"/>
      <c r="C397" s="8"/>
      <c r="D397" s="205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ht="15.75" customHeight="1">
      <c r="A398" s="8"/>
      <c r="B398" s="8"/>
      <c r="C398" s="8"/>
      <c r="D398" s="205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ht="15.75" customHeight="1">
      <c r="A399" s="8"/>
      <c r="B399" s="8"/>
      <c r="C399" s="8"/>
      <c r="D399" s="205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ht="15.75" customHeight="1">
      <c r="A400" s="8"/>
      <c r="B400" s="8"/>
      <c r="C400" s="8"/>
      <c r="D400" s="205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ht="15.75" customHeight="1">
      <c r="A401" s="8"/>
      <c r="B401" s="8"/>
      <c r="C401" s="8"/>
      <c r="D401" s="205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ht="15.75" customHeight="1">
      <c r="A402" s="8"/>
      <c r="B402" s="8"/>
      <c r="C402" s="8"/>
      <c r="D402" s="205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ht="15.75" customHeight="1">
      <c r="A403" s="8"/>
      <c r="B403" s="8"/>
      <c r="C403" s="8"/>
      <c r="D403" s="205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ht="15.75" customHeight="1">
      <c r="A404" s="8"/>
      <c r="B404" s="8"/>
      <c r="C404" s="8"/>
      <c r="D404" s="205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ht="15.75" customHeight="1">
      <c r="A405" s="8"/>
      <c r="B405" s="8"/>
      <c r="C405" s="8"/>
      <c r="D405" s="205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ht="15.75" customHeight="1">
      <c r="A406" s="8"/>
      <c r="B406" s="8"/>
      <c r="C406" s="8"/>
      <c r="D406" s="205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ht="15.75" customHeight="1">
      <c r="A407" s="8"/>
      <c r="B407" s="8"/>
      <c r="C407" s="8"/>
      <c r="D407" s="205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ht="15.75" customHeight="1">
      <c r="A408" s="8"/>
      <c r="B408" s="8"/>
      <c r="C408" s="8"/>
      <c r="D408" s="205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ht="15.75" customHeight="1">
      <c r="A409" s="8"/>
      <c r="B409" s="8"/>
      <c r="C409" s="8"/>
      <c r="D409" s="205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ht="15.75" customHeight="1">
      <c r="A410" s="8"/>
      <c r="B410" s="8"/>
      <c r="C410" s="8"/>
      <c r="D410" s="205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ht="15.75" customHeight="1">
      <c r="A411" s="8"/>
      <c r="B411" s="8"/>
      <c r="C411" s="8"/>
      <c r="D411" s="205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ht="15.75" customHeight="1">
      <c r="A412" s="8"/>
      <c r="B412" s="8"/>
      <c r="C412" s="8"/>
      <c r="D412" s="205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ht="15.75" customHeight="1">
      <c r="A413" s="8"/>
      <c r="B413" s="8"/>
      <c r="C413" s="8"/>
      <c r="D413" s="205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ht="15.75" customHeight="1">
      <c r="A414" s="8"/>
      <c r="B414" s="8"/>
      <c r="C414" s="8"/>
      <c r="D414" s="205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ht="15.75" customHeight="1">
      <c r="A415" s="8"/>
      <c r="B415" s="8"/>
      <c r="C415" s="8"/>
      <c r="D415" s="205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ht="15.75" customHeight="1">
      <c r="A416" s="8"/>
      <c r="B416" s="8"/>
      <c r="C416" s="8"/>
      <c r="D416" s="205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ht="15.75" customHeight="1">
      <c r="A417" s="8"/>
      <c r="B417" s="8"/>
      <c r="C417" s="8"/>
      <c r="D417" s="205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ht="15.75" customHeight="1">
      <c r="A418" s="8"/>
      <c r="B418" s="8"/>
      <c r="C418" s="8"/>
      <c r="D418" s="205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ht="15.75" customHeight="1">
      <c r="A419" s="8"/>
      <c r="B419" s="8"/>
      <c r="C419" s="8"/>
      <c r="D419" s="205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ht="15.75" customHeight="1">
      <c r="A420" s="8"/>
      <c r="B420" s="8"/>
      <c r="C420" s="8"/>
      <c r="D420" s="205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ht="15.75" customHeight="1">
      <c r="A421" s="8"/>
      <c r="B421" s="8"/>
      <c r="C421" s="8"/>
      <c r="D421" s="205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ht="15.75" customHeight="1">
      <c r="A422" s="8"/>
      <c r="B422" s="8"/>
      <c r="C422" s="8"/>
      <c r="D422" s="205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ht="15.75" customHeight="1">
      <c r="A423" s="8"/>
      <c r="B423" s="8"/>
      <c r="C423" s="8"/>
      <c r="D423" s="205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ht="15.75" customHeight="1">
      <c r="A424" s="8"/>
      <c r="B424" s="8"/>
      <c r="C424" s="8"/>
      <c r="D424" s="205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ht="15.75" customHeight="1">
      <c r="A425" s="8"/>
      <c r="B425" s="8"/>
      <c r="C425" s="8"/>
      <c r="D425" s="205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ht="15.75" customHeight="1">
      <c r="A426" s="8"/>
      <c r="B426" s="8"/>
      <c r="C426" s="8"/>
      <c r="D426" s="205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ht="15.75" customHeight="1">
      <c r="A427" s="8"/>
      <c r="B427" s="8"/>
      <c r="C427" s="8"/>
      <c r="D427" s="205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ht="15.75" customHeight="1">
      <c r="A428" s="8"/>
      <c r="B428" s="8"/>
      <c r="C428" s="8"/>
      <c r="D428" s="205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ht="15.75" customHeight="1">
      <c r="A429" s="8"/>
      <c r="B429" s="8"/>
      <c r="C429" s="8"/>
      <c r="D429" s="205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ht="15.75" customHeight="1">
      <c r="A430" s="8"/>
      <c r="B430" s="8"/>
      <c r="C430" s="8"/>
      <c r="D430" s="205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ht="15.75" customHeight="1">
      <c r="A431" s="8"/>
      <c r="B431" s="8"/>
      <c r="C431" s="8"/>
      <c r="D431" s="205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ht="15.75" customHeight="1">
      <c r="A432" s="8"/>
      <c r="B432" s="8"/>
      <c r="C432" s="8"/>
      <c r="D432" s="205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ht="15.75" customHeight="1">
      <c r="A433" s="8"/>
      <c r="B433" s="8"/>
      <c r="C433" s="8"/>
      <c r="D433" s="205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ht="15.75" customHeight="1">
      <c r="A434" s="8"/>
      <c r="B434" s="8"/>
      <c r="C434" s="8"/>
      <c r="D434" s="205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ht="15.75" customHeight="1">
      <c r="A435" s="8"/>
      <c r="B435" s="8"/>
      <c r="C435" s="8"/>
      <c r="D435" s="205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ht="15.75" customHeight="1">
      <c r="A436" s="8"/>
      <c r="B436" s="8"/>
      <c r="C436" s="8"/>
      <c r="D436" s="205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ht="15.75" customHeight="1">
      <c r="A437" s="8"/>
      <c r="B437" s="8"/>
      <c r="C437" s="8"/>
      <c r="D437" s="205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ht="15.75" customHeight="1">
      <c r="A438" s="8"/>
      <c r="B438" s="8"/>
      <c r="C438" s="8"/>
      <c r="D438" s="205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ht="15.75" customHeight="1">
      <c r="A439" s="8"/>
      <c r="B439" s="8"/>
      <c r="C439" s="8"/>
      <c r="D439" s="205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ht="15.75" customHeight="1">
      <c r="A440" s="8"/>
      <c r="B440" s="8"/>
      <c r="C440" s="8"/>
      <c r="D440" s="205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ht="15.75" customHeight="1">
      <c r="A441" s="8"/>
      <c r="B441" s="8"/>
      <c r="C441" s="8"/>
      <c r="D441" s="205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ht="15.75" customHeight="1">
      <c r="A442" s="8"/>
      <c r="B442" s="8"/>
      <c r="C442" s="8"/>
      <c r="D442" s="205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ht="15.75" customHeight="1">
      <c r="A443" s="8"/>
      <c r="B443" s="8"/>
      <c r="C443" s="8"/>
      <c r="D443" s="205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ht="15.75" customHeight="1">
      <c r="A444" s="8"/>
      <c r="B444" s="8"/>
      <c r="C444" s="8"/>
      <c r="D444" s="205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ht="15.75" customHeight="1">
      <c r="A445" s="8"/>
      <c r="B445" s="8"/>
      <c r="C445" s="8"/>
      <c r="D445" s="205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ht="15.75" customHeight="1">
      <c r="A446" s="8"/>
      <c r="B446" s="8"/>
      <c r="C446" s="8"/>
      <c r="D446" s="205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ht="15.75" customHeight="1">
      <c r="A447" s="8"/>
      <c r="B447" s="8"/>
      <c r="C447" s="8"/>
      <c r="D447" s="205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ht="15.75" customHeight="1">
      <c r="A448" s="8"/>
      <c r="B448" s="8"/>
      <c r="C448" s="8"/>
      <c r="D448" s="205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ht="15.75" customHeight="1">
      <c r="A449" s="8"/>
      <c r="B449" s="8"/>
      <c r="C449" s="8"/>
      <c r="D449" s="205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ht="15.75" customHeight="1">
      <c r="A450" s="8"/>
      <c r="B450" s="8"/>
      <c r="C450" s="8"/>
      <c r="D450" s="205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ht="15.75" customHeight="1">
      <c r="A451" s="8"/>
      <c r="B451" s="8"/>
      <c r="C451" s="8"/>
      <c r="D451" s="205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ht="15.75" customHeight="1">
      <c r="A452" s="8"/>
      <c r="B452" s="8"/>
      <c r="C452" s="8"/>
      <c r="D452" s="205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ht="15.75" customHeight="1">
      <c r="A453" s="8"/>
      <c r="B453" s="8"/>
      <c r="C453" s="8"/>
      <c r="D453" s="205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ht="15.75" customHeight="1">
      <c r="A454" s="8"/>
      <c r="B454" s="8"/>
      <c r="C454" s="8"/>
      <c r="D454" s="205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ht="15.75" customHeight="1">
      <c r="A455" s="8"/>
      <c r="B455" s="8"/>
      <c r="C455" s="8"/>
      <c r="D455" s="205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  <row r="456" ht="15.75" customHeight="1">
      <c r="A456" s="8"/>
      <c r="B456" s="8"/>
      <c r="C456" s="8"/>
      <c r="D456" s="205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</row>
    <row r="457" ht="15.75" customHeight="1">
      <c r="A457" s="8"/>
      <c r="B457" s="8"/>
      <c r="C457" s="8"/>
      <c r="D457" s="205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</row>
    <row r="458" ht="15.75" customHeight="1">
      <c r="A458" s="8"/>
      <c r="B458" s="8"/>
      <c r="C458" s="8"/>
      <c r="D458" s="205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</row>
    <row r="459" ht="15.75" customHeight="1">
      <c r="A459" s="8"/>
      <c r="B459" s="8"/>
      <c r="C459" s="8"/>
      <c r="D459" s="205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</row>
    <row r="460" ht="15.75" customHeight="1">
      <c r="A460" s="8"/>
      <c r="B460" s="8"/>
      <c r="C460" s="8"/>
      <c r="D460" s="205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</row>
    <row r="461" ht="15.75" customHeight="1">
      <c r="A461" s="8"/>
      <c r="B461" s="8"/>
      <c r="C461" s="8"/>
      <c r="D461" s="205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</row>
    <row r="462" ht="15.75" customHeight="1">
      <c r="A462" s="8"/>
      <c r="B462" s="8"/>
      <c r="C462" s="8"/>
      <c r="D462" s="205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</row>
    <row r="463" ht="15.75" customHeight="1">
      <c r="A463" s="8"/>
      <c r="B463" s="8"/>
      <c r="C463" s="8"/>
      <c r="D463" s="205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</row>
    <row r="464" ht="15.75" customHeight="1">
      <c r="A464" s="8"/>
      <c r="B464" s="8"/>
      <c r="C464" s="8"/>
      <c r="D464" s="205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</row>
    <row r="465" ht="15.75" customHeight="1">
      <c r="A465" s="8"/>
      <c r="B465" s="8"/>
      <c r="C465" s="8"/>
      <c r="D465" s="205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</row>
    <row r="466" ht="15.75" customHeight="1">
      <c r="A466" s="8"/>
      <c r="B466" s="8"/>
      <c r="C466" s="8"/>
      <c r="D466" s="205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</row>
    <row r="467" ht="15.75" customHeight="1">
      <c r="A467" s="8"/>
      <c r="B467" s="8"/>
      <c r="C467" s="8"/>
      <c r="D467" s="205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</row>
    <row r="468" ht="15.75" customHeight="1">
      <c r="A468" s="8"/>
      <c r="B468" s="8"/>
      <c r="C468" s="8"/>
      <c r="D468" s="205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</row>
    <row r="469" ht="15.75" customHeight="1">
      <c r="A469" s="8"/>
      <c r="B469" s="8"/>
      <c r="C469" s="8"/>
      <c r="D469" s="205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</row>
    <row r="470" ht="15.75" customHeight="1">
      <c r="A470" s="8"/>
      <c r="B470" s="8"/>
      <c r="C470" s="8"/>
      <c r="D470" s="205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</row>
    <row r="471" ht="15.75" customHeight="1">
      <c r="A471" s="8"/>
      <c r="B471" s="8"/>
      <c r="C471" s="8"/>
      <c r="D471" s="205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</row>
    <row r="472" ht="15.75" customHeight="1">
      <c r="A472" s="8"/>
      <c r="B472" s="8"/>
      <c r="C472" s="8"/>
      <c r="D472" s="205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</row>
    <row r="473" ht="15.75" customHeight="1">
      <c r="A473" s="8"/>
      <c r="B473" s="8"/>
      <c r="C473" s="8"/>
      <c r="D473" s="205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</row>
    <row r="474" ht="15.75" customHeight="1">
      <c r="A474" s="8"/>
      <c r="B474" s="8"/>
      <c r="C474" s="8"/>
      <c r="D474" s="205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</row>
    <row r="475" ht="15.75" customHeight="1">
      <c r="A475" s="8"/>
      <c r="B475" s="8"/>
      <c r="C475" s="8"/>
      <c r="D475" s="205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</row>
    <row r="476" ht="15.75" customHeight="1">
      <c r="A476" s="8"/>
      <c r="B476" s="8"/>
      <c r="C476" s="8"/>
      <c r="D476" s="205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</row>
    <row r="477" ht="15.75" customHeight="1">
      <c r="A477" s="8"/>
      <c r="B477" s="8"/>
      <c r="C477" s="8"/>
      <c r="D477" s="205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</row>
    <row r="478" ht="15.75" customHeight="1">
      <c r="A478" s="8"/>
      <c r="B478" s="8"/>
      <c r="C478" s="8"/>
      <c r="D478" s="205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</row>
    <row r="479" ht="15.75" customHeight="1">
      <c r="A479" s="8"/>
      <c r="B479" s="8"/>
      <c r="C479" s="8"/>
      <c r="D479" s="205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</row>
    <row r="480" ht="15.75" customHeight="1">
      <c r="A480" s="8"/>
      <c r="B480" s="8"/>
      <c r="C480" s="8"/>
      <c r="D480" s="205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</row>
    <row r="481" ht="15.75" customHeight="1">
      <c r="A481" s="8"/>
      <c r="B481" s="8"/>
      <c r="C481" s="8"/>
      <c r="D481" s="205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</row>
    <row r="482" ht="15.75" customHeight="1">
      <c r="A482" s="8"/>
      <c r="B482" s="8"/>
      <c r="C482" s="8"/>
      <c r="D482" s="205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</row>
    <row r="483" ht="15.75" customHeight="1">
      <c r="A483" s="8"/>
      <c r="B483" s="8"/>
      <c r="C483" s="8"/>
      <c r="D483" s="205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</row>
    <row r="484" ht="15.75" customHeight="1">
      <c r="A484" s="8"/>
      <c r="B484" s="8"/>
      <c r="C484" s="8"/>
      <c r="D484" s="205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</row>
    <row r="485" ht="15.75" customHeight="1">
      <c r="A485" s="8"/>
      <c r="B485" s="8"/>
      <c r="C485" s="8"/>
      <c r="D485" s="205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</row>
    <row r="486" ht="15.75" customHeight="1">
      <c r="A486" s="8"/>
      <c r="B486" s="8"/>
      <c r="C486" s="8"/>
      <c r="D486" s="205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</row>
    <row r="487" ht="15.75" customHeight="1">
      <c r="A487" s="8"/>
      <c r="B487" s="8"/>
      <c r="C487" s="8"/>
      <c r="D487" s="205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</row>
    <row r="488" ht="15.75" customHeight="1">
      <c r="A488" s="8"/>
      <c r="B488" s="8"/>
      <c r="C488" s="8"/>
      <c r="D488" s="205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</row>
    <row r="489" ht="15.75" customHeight="1">
      <c r="A489" s="8"/>
      <c r="B489" s="8"/>
      <c r="C489" s="8"/>
      <c r="D489" s="205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</row>
    <row r="490" ht="15.75" customHeight="1">
      <c r="A490" s="8"/>
      <c r="B490" s="8"/>
      <c r="C490" s="8"/>
      <c r="D490" s="205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</row>
    <row r="491" ht="15.75" customHeight="1">
      <c r="A491" s="8"/>
      <c r="B491" s="8"/>
      <c r="C491" s="8"/>
      <c r="D491" s="205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</row>
    <row r="492" ht="15.75" customHeight="1">
      <c r="A492" s="8"/>
      <c r="B492" s="8"/>
      <c r="C492" s="8"/>
      <c r="D492" s="205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</row>
    <row r="493" ht="15.75" customHeight="1">
      <c r="A493" s="8"/>
      <c r="B493" s="8"/>
      <c r="C493" s="8"/>
      <c r="D493" s="205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</row>
    <row r="494" ht="15.75" customHeight="1">
      <c r="A494" s="8"/>
      <c r="B494" s="8"/>
      <c r="C494" s="8"/>
      <c r="D494" s="205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</row>
    <row r="495" ht="15.75" customHeight="1">
      <c r="A495" s="8"/>
      <c r="B495" s="8"/>
      <c r="C495" s="8"/>
      <c r="D495" s="205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</row>
    <row r="496" ht="15.75" customHeight="1">
      <c r="A496" s="8"/>
      <c r="B496" s="8"/>
      <c r="C496" s="8"/>
      <c r="D496" s="205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</row>
    <row r="497" ht="15.75" customHeight="1">
      <c r="A497" s="8"/>
      <c r="B497" s="8"/>
      <c r="C497" s="8"/>
      <c r="D497" s="205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</row>
    <row r="498" ht="15.75" customHeight="1">
      <c r="A498" s="8"/>
      <c r="B498" s="8"/>
      <c r="C498" s="8"/>
      <c r="D498" s="205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</row>
    <row r="499" ht="15.75" customHeight="1">
      <c r="A499" s="8"/>
      <c r="B499" s="8"/>
      <c r="C499" s="8"/>
      <c r="D499" s="205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</row>
    <row r="500" ht="15.75" customHeight="1">
      <c r="A500" s="8"/>
      <c r="B500" s="8"/>
      <c r="C500" s="8"/>
      <c r="D500" s="205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</row>
    <row r="501" ht="15.75" customHeight="1">
      <c r="A501" s="8"/>
      <c r="B501" s="8"/>
      <c r="C501" s="8"/>
      <c r="D501" s="205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</row>
    <row r="502" ht="15.75" customHeight="1">
      <c r="A502" s="8"/>
      <c r="B502" s="8"/>
      <c r="C502" s="8"/>
      <c r="D502" s="205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</row>
    <row r="503" ht="15.75" customHeight="1">
      <c r="A503" s="8"/>
      <c r="B503" s="8"/>
      <c r="C503" s="8"/>
      <c r="D503" s="205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</row>
    <row r="504" ht="15.75" customHeight="1">
      <c r="A504" s="8"/>
      <c r="B504" s="8"/>
      <c r="C504" s="8"/>
      <c r="D504" s="205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</row>
    <row r="505" ht="15.75" customHeight="1">
      <c r="A505" s="8"/>
      <c r="B505" s="8"/>
      <c r="C505" s="8"/>
      <c r="D505" s="205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</row>
    <row r="506" ht="15.75" customHeight="1">
      <c r="A506" s="8"/>
      <c r="B506" s="8"/>
      <c r="C506" s="8"/>
      <c r="D506" s="205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</row>
    <row r="507" ht="15.75" customHeight="1">
      <c r="A507" s="8"/>
      <c r="B507" s="8"/>
      <c r="C507" s="8"/>
      <c r="D507" s="205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</row>
    <row r="508" ht="15.75" customHeight="1">
      <c r="A508" s="8"/>
      <c r="B508" s="8"/>
      <c r="C508" s="8"/>
      <c r="D508" s="205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</row>
    <row r="509" ht="15.75" customHeight="1">
      <c r="A509" s="8"/>
      <c r="B509" s="8"/>
      <c r="C509" s="8"/>
      <c r="D509" s="205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</row>
    <row r="510" ht="15.75" customHeight="1">
      <c r="A510" s="8"/>
      <c r="B510" s="8"/>
      <c r="C510" s="8"/>
      <c r="D510" s="205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</row>
    <row r="511" ht="15.75" customHeight="1">
      <c r="A511" s="8"/>
      <c r="B511" s="8"/>
      <c r="C511" s="8"/>
      <c r="D511" s="205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</row>
    <row r="512" ht="15.75" customHeight="1">
      <c r="A512" s="8"/>
      <c r="B512" s="8"/>
      <c r="C512" s="8"/>
      <c r="D512" s="205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</row>
    <row r="513" ht="15.75" customHeight="1">
      <c r="A513" s="8"/>
      <c r="B513" s="8"/>
      <c r="C513" s="8"/>
      <c r="D513" s="205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</row>
    <row r="514" ht="15.75" customHeight="1">
      <c r="A514" s="8"/>
      <c r="B514" s="8"/>
      <c r="C514" s="8"/>
      <c r="D514" s="205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</row>
    <row r="515" ht="15.75" customHeight="1">
      <c r="A515" s="8"/>
      <c r="B515" s="8"/>
      <c r="C515" s="8"/>
      <c r="D515" s="205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</row>
    <row r="516" ht="15.75" customHeight="1">
      <c r="A516" s="8"/>
      <c r="B516" s="8"/>
      <c r="C516" s="8"/>
      <c r="D516" s="205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</row>
    <row r="517" ht="15.75" customHeight="1">
      <c r="A517" s="8"/>
      <c r="B517" s="8"/>
      <c r="C517" s="8"/>
      <c r="D517" s="205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</row>
    <row r="518" ht="15.75" customHeight="1">
      <c r="A518" s="8"/>
      <c r="B518" s="8"/>
      <c r="C518" s="8"/>
      <c r="D518" s="205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</row>
    <row r="519" ht="15.75" customHeight="1">
      <c r="A519" s="8"/>
      <c r="B519" s="8"/>
      <c r="C519" s="8"/>
      <c r="D519" s="205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</row>
    <row r="520" ht="15.75" customHeight="1">
      <c r="A520" s="8"/>
      <c r="B520" s="8"/>
      <c r="C520" s="8"/>
      <c r="D520" s="205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</row>
    <row r="521" ht="15.75" customHeight="1">
      <c r="A521" s="8"/>
      <c r="B521" s="8"/>
      <c r="C521" s="8"/>
      <c r="D521" s="205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</row>
    <row r="522" ht="15.75" customHeight="1">
      <c r="A522" s="8"/>
      <c r="B522" s="8"/>
      <c r="C522" s="8"/>
      <c r="D522" s="205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</row>
    <row r="523" ht="15.75" customHeight="1">
      <c r="A523" s="8"/>
      <c r="B523" s="8"/>
      <c r="C523" s="8"/>
      <c r="D523" s="205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</row>
    <row r="524" ht="15.75" customHeight="1">
      <c r="A524" s="8"/>
      <c r="B524" s="8"/>
      <c r="C524" s="8"/>
      <c r="D524" s="205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</row>
    <row r="525" ht="15.75" customHeight="1">
      <c r="A525" s="8"/>
      <c r="B525" s="8"/>
      <c r="C525" s="8"/>
      <c r="D525" s="205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</row>
    <row r="526" ht="15.75" customHeight="1">
      <c r="A526" s="8"/>
      <c r="B526" s="8"/>
      <c r="C526" s="8"/>
      <c r="D526" s="205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</row>
    <row r="527" ht="15.75" customHeight="1">
      <c r="A527" s="8"/>
      <c r="B527" s="8"/>
      <c r="C527" s="8"/>
      <c r="D527" s="205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</row>
    <row r="528" ht="15.75" customHeight="1">
      <c r="A528" s="8"/>
      <c r="B528" s="8"/>
      <c r="C528" s="8"/>
      <c r="D528" s="205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</row>
    <row r="529" ht="15.75" customHeight="1">
      <c r="A529" s="8"/>
      <c r="B529" s="8"/>
      <c r="C529" s="8"/>
      <c r="D529" s="205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</row>
    <row r="530" ht="15.75" customHeight="1">
      <c r="A530" s="8"/>
      <c r="B530" s="8"/>
      <c r="C530" s="8"/>
      <c r="D530" s="205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</row>
    <row r="531" ht="15.75" customHeight="1">
      <c r="A531" s="8"/>
      <c r="B531" s="8"/>
      <c r="C531" s="8"/>
      <c r="D531" s="205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</row>
    <row r="532" ht="15.75" customHeight="1">
      <c r="A532" s="8"/>
      <c r="B532" s="8"/>
      <c r="C532" s="8"/>
      <c r="D532" s="205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</row>
    <row r="533" ht="15.75" customHeight="1">
      <c r="A533" s="8"/>
      <c r="B533" s="8"/>
      <c r="C533" s="8"/>
      <c r="D533" s="205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</row>
    <row r="534" ht="15.75" customHeight="1">
      <c r="A534" s="8"/>
      <c r="B534" s="8"/>
      <c r="C534" s="8"/>
      <c r="D534" s="205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</row>
    <row r="535" ht="15.75" customHeight="1">
      <c r="A535" s="8"/>
      <c r="B535" s="8"/>
      <c r="C535" s="8"/>
      <c r="D535" s="205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</row>
    <row r="536" ht="15.75" customHeight="1">
      <c r="A536" s="8"/>
      <c r="B536" s="8"/>
      <c r="C536" s="8"/>
      <c r="D536" s="205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</row>
    <row r="537" ht="15.75" customHeight="1">
      <c r="A537" s="8"/>
      <c r="B537" s="8"/>
      <c r="C537" s="8"/>
      <c r="D537" s="205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</row>
    <row r="538" ht="15.75" customHeight="1">
      <c r="A538" s="8"/>
      <c r="B538" s="8"/>
      <c r="C538" s="8"/>
      <c r="D538" s="205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</row>
    <row r="539" ht="15.75" customHeight="1">
      <c r="A539" s="8"/>
      <c r="B539" s="8"/>
      <c r="C539" s="8"/>
      <c r="D539" s="205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</row>
    <row r="540" ht="15.75" customHeight="1">
      <c r="A540" s="8"/>
      <c r="B540" s="8"/>
      <c r="C540" s="8"/>
      <c r="D540" s="205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</row>
    <row r="541" ht="15.75" customHeight="1">
      <c r="A541" s="8"/>
      <c r="B541" s="8"/>
      <c r="C541" s="8"/>
      <c r="D541" s="205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</row>
    <row r="542" ht="15.75" customHeight="1">
      <c r="A542" s="8"/>
      <c r="B542" s="8"/>
      <c r="C542" s="8"/>
      <c r="D542" s="205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</row>
    <row r="543" ht="15.75" customHeight="1">
      <c r="A543" s="8"/>
      <c r="B543" s="8"/>
      <c r="C543" s="8"/>
      <c r="D543" s="205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</row>
    <row r="544" ht="15.75" customHeight="1">
      <c r="A544" s="8"/>
      <c r="B544" s="8"/>
      <c r="C544" s="8"/>
      <c r="D544" s="205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</row>
    <row r="545" ht="15.75" customHeight="1">
      <c r="A545" s="8"/>
      <c r="B545" s="8"/>
      <c r="C545" s="8"/>
      <c r="D545" s="205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</row>
    <row r="546" ht="15.75" customHeight="1">
      <c r="A546" s="8"/>
      <c r="B546" s="8"/>
      <c r="C546" s="8"/>
      <c r="D546" s="205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</row>
    <row r="547" ht="15.75" customHeight="1">
      <c r="A547" s="8"/>
      <c r="B547" s="8"/>
      <c r="C547" s="8"/>
      <c r="D547" s="205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</row>
    <row r="548" ht="15.75" customHeight="1">
      <c r="A548" s="8"/>
      <c r="B548" s="8"/>
      <c r="C548" s="8"/>
      <c r="D548" s="205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</row>
    <row r="549" ht="15.75" customHeight="1">
      <c r="A549" s="8"/>
      <c r="B549" s="8"/>
      <c r="C549" s="8"/>
      <c r="D549" s="205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</row>
    <row r="550" ht="15.75" customHeight="1">
      <c r="A550" s="8"/>
      <c r="B550" s="8"/>
      <c r="C550" s="8"/>
      <c r="D550" s="205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</row>
    <row r="551" ht="15.75" customHeight="1">
      <c r="A551" s="8"/>
      <c r="B551" s="8"/>
      <c r="C551" s="8"/>
      <c r="D551" s="205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</row>
    <row r="552" ht="15.75" customHeight="1">
      <c r="A552" s="8"/>
      <c r="B552" s="8"/>
      <c r="C552" s="8"/>
      <c r="D552" s="205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</row>
    <row r="553" ht="15.75" customHeight="1">
      <c r="A553" s="8"/>
      <c r="B553" s="8"/>
      <c r="C553" s="8"/>
      <c r="D553" s="205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</row>
    <row r="554" ht="15.75" customHeight="1">
      <c r="A554" s="8"/>
      <c r="B554" s="8"/>
      <c r="C554" s="8"/>
      <c r="D554" s="205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</row>
    <row r="555" ht="15.75" customHeight="1">
      <c r="A555" s="8"/>
      <c r="B555" s="8"/>
      <c r="C555" s="8"/>
      <c r="D555" s="205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</row>
    <row r="556" ht="15.75" customHeight="1">
      <c r="A556" s="8"/>
      <c r="B556" s="8"/>
      <c r="C556" s="8"/>
      <c r="D556" s="205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</row>
    <row r="557" ht="15.75" customHeight="1">
      <c r="A557" s="8"/>
      <c r="B557" s="8"/>
      <c r="C557" s="8"/>
      <c r="D557" s="205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</row>
    <row r="558" ht="15.75" customHeight="1">
      <c r="A558" s="8"/>
      <c r="B558" s="8"/>
      <c r="C558" s="8"/>
      <c r="D558" s="205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</row>
    <row r="559" ht="15.75" customHeight="1">
      <c r="A559" s="8"/>
      <c r="B559" s="8"/>
      <c r="C559" s="8"/>
      <c r="D559" s="205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</row>
    <row r="560" ht="15.75" customHeight="1">
      <c r="A560" s="8"/>
      <c r="B560" s="8"/>
      <c r="C560" s="8"/>
      <c r="D560" s="205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</row>
    <row r="561" ht="15.75" customHeight="1">
      <c r="A561" s="8"/>
      <c r="B561" s="8"/>
      <c r="C561" s="8"/>
      <c r="D561" s="205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</row>
    <row r="562" ht="15.75" customHeight="1">
      <c r="A562" s="8"/>
      <c r="B562" s="8"/>
      <c r="C562" s="8"/>
      <c r="D562" s="205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</row>
    <row r="563" ht="15.75" customHeight="1">
      <c r="A563" s="8"/>
      <c r="B563" s="8"/>
      <c r="C563" s="8"/>
      <c r="D563" s="205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</row>
    <row r="564" ht="15.75" customHeight="1">
      <c r="A564" s="8"/>
      <c r="B564" s="8"/>
      <c r="C564" s="8"/>
      <c r="D564" s="205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</row>
    <row r="565" ht="15.75" customHeight="1">
      <c r="A565" s="8"/>
      <c r="B565" s="8"/>
      <c r="C565" s="8"/>
      <c r="D565" s="205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</row>
    <row r="566" ht="15.75" customHeight="1">
      <c r="A566" s="8"/>
      <c r="B566" s="8"/>
      <c r="C566" s="8"/>
      <c r="D566" s="205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</row>
    <row r="567" ht="15.75" customHeight="1">
      <c r="A567" s="8"/>
      <c r="B567" s="8"/>
      <c r="C567" s="8"/>
      <c r="D567" s="205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</row>
    <row r="568" ht="15.75" customHeight="1">
      <c r="A568" s="8"/>
      <c r="B568" s="8"/>
      <c r="C568" s="8"/>
      <c r="D568" s="205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</row>
    <row r="569" ht="15.75" customHeight="1">
      <c r="A569" s="8"/>
      <c r="B569" s="8"/>
      <c r="C569" s="8"/>
      <c r="D569" s="205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</row>
    <row r="570" ht="15.75" customHeight="1">
      <c r="A570" s="8"/>
      <c r="B570" s="8"/>
      <c r="C570" s="8"/>
      <c r="D570" s="205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</row>
    <row r="571" ht="15.75" customHeight="1">
      <c r="A571" s="8"/>
      <c r="B571" s="8"/>
      <c r="C571" s="8"/>
      <c r="D571" s="205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</row>
    <row r="572" ht="15.75" customHeight="1">
      <c r="A572" s="8"/>
      <c r="B572" s="8"/>
      <c r="C572" s="8"/>
      <c r="D572" s="205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</row>
    <row r="573" ht="15.75" customHeight="1">
      <c r="A573" s="8"/>
      <c r="B573" s="8"/>
      <c r="C573" s="8"/>
      <c r="D573" s="205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</row>
    <row r="574" ht="15.75" customHeight="1">
      <c r="A574" s="8"/>
      <c r="B574" s="8"/>
      <c r="C574" s="8"/>
      <c r="D574" s="205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</row>
    <row r="575" ht="15.75" customHeight="1">
      <c r="A575" s="8"/>
      <c r="B575" s="8"/>
      <c r="C575" s="8"/>
      <c r="D575" s="205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</row>
    <row r="576" ht="15.75" customHeight="1">
      <c r="A576" s="8"/>
      <c r="B576" s="8"/>
      <c r="C576" s="8"/>
      <c r="D576" s="205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</row>
    <row r="577" ht="15.75" customHeight="1">
      <c r="A577" s="8"/>
      <c r="B577" s="8"/>
      <c r="C577" s="8"/>
      <c r="D577" s="205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</row>
    <row r="578" ht="15.75" customHeight="1">
      <c r="A578" s="8"/>
      <c r="B578" s="8"/>
      <c r="C578" s="8"/>
      <c r="D578" s="205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</row>
    <row r="579" ht="15.75" customHeight="1">
      <c r="A579" s="8"/>
      <c r="B579" s="8"/>
      <c r="C579" s="8"/>
      <c r="D579" s="205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</row>
    <row r="580" ht="15.75" customHeight="1">
      <c r="A580" s="8"/>
      <c r="B580" s="8"/>
      <c r="C580" s="8"/>
      <c r="D580" s="205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</row>
    <row r="581" ht="15.75" customHeight="1">
      <c r="A581" s="8"/>
      <c r="B581" s="8"/>
      <c r="C581" s="8"/>
      <c r="D581" s="205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</row>
    <row r="582" ht="15.75" customHeight="1">
      <c r="A582" s="8"/>
      <c r="B582" s="8"/>
      <c r="C582" s="8"/>
      <c r="D582" s="205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</row>
    <row r="583" ht="15.75" customHeight="1">
      <c r="A583" s="8"/>
      <c r="B583" s="8"/>
      <c r="C583" s="8"/>
      <c r="D583" s="205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</row>
    <row r="584" ht="15.75" customHeight="1">
      <c r="A584" s="8"/>
      <c r="B584" s="8"/>
      <c r="C584" s="8"/>
      <c r="D584" s="205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</row>
    <row r="585" ht="15.75" customHeight="1">
      <c r="A585" s="8"/>
      <c r="B585" s="8"/>
      <c r="C585" s="8"/>
      <c r="D585" s="205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</row>
    <row r="586" ht="15.75" customHeight="1">
      <c r="A586" s="8"/>
      <c r="B586" s="8"/>
      <c r="C586" s="8"/>
      <c r="D586" s="205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</row>
    <row r="587" ht="15.75" customHeight="1">
      <c r="A587" s="8"/>
      <c r="B587" s="8"/>
      <c r="C587" s="8"/>
      <c r="D587" s="205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</row>
    <row r="588" ht="15.75" customHeight="1">
      <c r="A588" s="8"/>
      <c r="B588" s="8"/>
      <c r="C588" s="8"/>
      <c r="D588" s="205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</row>
    <row r="589" ht="15.75" customHeight="1">
      <c r="A589" s="8"/>
      <c r="B589" s="8"/>
      <c r="C589" s="8"/>
      <c r="D589" s="205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</row>
    <row r="590" ht="15.75" customHeight="1">
      <c r="A590" s="8"/>
      <c r="B590" s="8"/>
      <c r="C590" s="8"/>
      <c r="D590" s="205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</row>
    <row r="591" ht="15.75" customHeight="1">
      <c r="A591" s="8"/>
      <c r="B591" s="8"/>
      <c r="C591" s="8"/>
      <c r="D591" s="205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</row>
    <row r="592" ht="15.75" customHeight="1">
      <c r="A592" s="8"/>
      <c r="B592" s="8"/>
      <c r="C592" s="8"/>
      <c r="D592" s="205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</row>
    <row r="593" ht="15.75" customHeight="1">
      <c r="A593" s="8"/>
      <c r="B593" s="8"/>
      <c r="C593" s="8"/>
      <c r="D593" s="205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</row>
    <row r="594" ht="15.75" customHeight="1">
      <c r="A594" s="8"/>
      <c r="B594" s="8"/>
      <c r="C594" s="8"/>
      <c r="D594" s="205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</row>
    <row r="595" ht="15.75" customHeight="1">
      <c r="A595" s="8"/>
      <c r="B595" s="8"/>
      <c r="C595" s="8"/>
      <c r="D595" s="205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</row>
    <row r="596" ht="15.75" customHeight="1">
      <c r="A596" s="8"/>
      <c r="B596" s="8"/>
      <c r="C596" s="8"/>
      <c r="D596" s="205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</row>
    <row r="597" ht="15.75" customHeight="1">
      <c r="A597" s="8"/>
      <c r="B597" s="8"/>
      <c r="C597" s="8"/>
      <c r="D597" s="205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</row>
    <row r="598" ht="15.75" customHeight="1">
      <c r="A598" s="8"/>
      <c r="B598" s="8"/>
      <c r="C598" s="8"/>
      <c r="D598" s="205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</row>
    <row r="599" ht="15.75" customHeight="1">
      <c r="A599" s="8"/>
      <c r="B599" s="8"/>
      <c r="C599" s="8"/>
      <c r="D599" s="205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</row>
    <row r="600" ht="15.75" customHeight="1">
      <c r="A600" s="8"/>
      <c r="B600" s="8"/>
      <c r="C600" s="8"/>
      <c r="D600" s="205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</row>
    <row r="601" ht="15.75" customHeight="1">
      <c r="A601" s="8"/>
      <c r="B601" s="8"/>
      <c r="C601" s="8"/>
      <c r="D601" s="205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</row>
    <row r="602" ht="15.75" customHeight="1">
      <c r="A602" s="8"/>
      <c r="B602" s="8"/>
      <c r="C602" s="8"/>
      <c r="D602" s="205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</row>
    <row r="603" ht="15.75" customHeight="1">
      <c r="A603" s="8"/>
      <c r="B603" s="8"/>
      <c r="C603" s="8"/>
      <c r="D603" s="205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</row>
    <row r="604" ht="15.75" customHeight="1">
      <c r="A604" s="8"/>
      <c r="B604" s="8"/>
      <c r="C604" s="8"/>
      <c r="D604" s="205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</row>
    <row r="605" ht="15.75" customHeight="1">
      <c r="A605" s="8"/>
      <c r="B605" s="8"/>
      <c r="C605" s="8"/>
      <c r="D605" s="205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</row>
    <row r="606" ht="15.75" customHeight="1">
      <c r="A606" s="8"/>
      <c r="B606" s="8"/>
      <c r="C606" s="8"/>
      <c r="D606" s="205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</row>
    <row r="607" ht="15.75" customHeight="1">
      <c r="A607" s="8"/>
      <c r="B607" s="8"/>
      <c r="C607" s="8"/>
      <c r="D607" s="205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</row>
    <row r="608" ht="15.75" customHeight="1">
      <c r="A608" s="8"/>
      <c r="B608" s="8"/>
      <c r="C608" s="8"/>
      <c r="D608" s="205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</row>
    <row r="609" ht="15.75" customHeight="1">
      <c r="A609" s="8"/>
      <c r="B609" s="8"/>
      <c r="C609" s="8"/>
      <c r="D609" s="205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</row>
    <row r="610" ht="15.75" customHeight="1">
      <c r="A610" s="8"/>
      <c r="B610" s="8"/>
      <c r="C610" s="8"/>
      <c r="D610" s="205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</row>
    <row r="611" ht="15.75" customHeight="1">
      <c r="A611" s="8"/>
      <c r="B611" s="8"/>
      <c r="C611" s="8"/>
      <c r="D611" s="205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</row>
    <row r="612" ht="15.75" customHeight="1">
      <c r="A612" s="8"/>
      <c r="B612" s="8"/>
      <c r="C612" s="8"/>
      <c r="D612" s="205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</row>
    <row r="613" ht="15.75" customHeight="1">
      <c r="A613" s="8"/>
      <c r="B613" s="8"/>
      <c r="C613" s="8"/>
      <c r="D613" s="205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</row>
    <row r="614" ht="15.75" customHeight="1">
      <c r="A614" s="8"/>
      <c r="B614" s="8"/>
      <c r="C614" s="8"/>
      <c r="D614" s="205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</row>
    <row r="615" ht="15.75" customHeight="1">
      <c r="A615" s="8"/>
      <c r="B615" s="8"/>
      <c r="C615" s="8"/>
      <c r="D615" s="205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</row>
    <row r="616" ht="15.75" customHeight="1">
      <c r="A616" s="8"/>
      <c r="B616" s="8"/>
      <c r="C616" s="8"/>
      <c r="D616" s="205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</row>
    <row r="617" ht="15.75" customHeight="1">
      <c r="A617" s="8"/>
      <c r="B617" s="8"/>
      <c r="C617" s="8"/>
      <c r="D617" s="205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</row>
    <row r="618" ht="15.75" customHeight="1">
      <c r="A618" s="8"/>
      <c r="B618" s="8"/>
      <c r="C618" s="8"/>
      <c r="D618" s="205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</row>
    <row r="619" ht="15.75" customHeight="1">
      <c r="A619" s="8"/>
      <c r="B619" s="8"/>
      <c r="C619" s="8"/>
      <c r="D619" s="205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</row>
    <row r="620" ht="15.75" customHeight="1">
      <c r="A620" s="8"/>
      <c r="B620" s="8"/>
      <c r="C620" s="8"/>
      <c r="D620" s="205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</row>
    <row r="621" ht="15.75" customHeight="1">
      <c r="A621" s="8"/>
      <c r="B621" s="8"/>
      <c r="C621" s="8"/>
      <c r="D621" s="205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</row>
    <row r="622" ht="15.75" customHeight="1">
      <c r="A622" s="8"/>
      <c r="B622" s="8"/>
      <c r="C622" s="8"/>
      <c r="D622" s="205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</row>
    <row r="623" ht="15.75" customHeight="1">
      <c r="A623" s="8"/>
      <c r="B623" s="8"/>
      <c r="C623" s="8"/>
      <c r="D623" s="205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</row>
    <row r="624" ht="15.75" customHeight="1">
      <c r="A624" s="8"/>
      <c r="B624" s="8"/>
      <c r="C624" s="8"/>
      <c r="D624" s="205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</row>
    <row r="625" ht="15.75" customHeight="1">
      <c r="A625" s="8"/>
      <c r="B625" s="8"/>
      <c r="C625" s="8"/>
      <c r="D625" s="205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</row>
    <row r="626" ht="15.75" customHeight="1">
      <c r="A626" s="8"/>
      <c r="B626" s="8"/>
      <c r="C626" s="8"/>
      <c r="D626" s="205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</row>
    <row r="627" ht="15.75" customHeight="1">
      <c r="A627" s="8"/>
      <c r="B627" s="8"/>
      <c r="C627" s="8"/>
      <c r="D627" s="205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</row>
    <row r="628" ht="15.75" customHeight="1">
      <c r="A628" s="8"/>
      <c r="B628" s="8"/>
      <c r="C628" s="8"/>
      <c r="D628" s="205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ht="15.75" customHeight="1">
      <c r="A629" s="8"/>
      <c r="B629" s="8"/>
      <c r="C629" s="8"/>
      <c r="D629" s="205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ht="15.75" customHeight="1">
      <c r="A630" s="8"/>
      <c r="B630" s="8"/>
      <c r="C630" s="8"/>
      <c r="D630" s="205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</row>
    <row r="631" ht="15.75" customHeight="1">
      <c r="A631" s="8"/>
      <c r="B631" s="8"/>
      <c r="C631" s="8"/>
      <c r="D631" s="205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</row>
    <row r="632" ht="15.75" customHeight="1">
      <c r="A632" s="8"/>
      <c r="B632" s="8"/>
      <c r="C632" s="8"/>
      <c r="D632" s="205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</row>
    <row r="633" ht="15.75" customHeight="1">
      <c r="A633" s="8"/>
      <c r="B633" s="8"/>
      <c r="C633" s="8"/>
      <c r="D633" s="205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</row>
    <row r="634" ht="15.75" customHeight="1">
      <c r="A634" s="8"/>
      <c r="B634" s="8"/>
      <c r="C634" s="8"/>
      <c r="D634" s="205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</row>
    <row r="635" ht="15.75" customHeight="1">
      <c r="A635" s="8"/>
      <c r="B635" s="8"/>
      <c r="C635" s="8"/>
      <c r="D635" s="205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</row>
    <row r="636" ht="15.75" customHeight="1">
      <c r="A636" s="8"/>
      <c r="B636" s="8"/>
      <c r="C636" s="8"/>
      <c r="D636" s="205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</row>
    <row r="637" ht="15.75" customHeight="1">
      <c r="A637" s="8"/>
      <c r="B637" s="8"/>
      <c r="C637" s="8"/>
      <c r="D637" s="205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</row>
    <row r="638" ht="15.75" customHeight="1">
      <c r="A638" s="8"/>
      <c r="B638" s="8"/>
      <c r="C638" s="8"/>
      <c r="D638" s="205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</row>
    <row r="639" ht="15.75" customHeight="1">
      <c r="A639" s="8"/>
      <c r="B639" s="8"/>
      <c r="C639" s="8"/>
      <c r="D639" s="205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</row>
    <row r="640" ht="15.75" customHeight="1">
      <c r="A640" s="8"/>
      <c r="B640" s="8"/>
      <c r="C640" s="8"/>
      <c r="D640" s="205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</row>
    <row r="641" ht="15.75" customHeight="1">
      <c r="A641" s="8"/>
      <c r="B641" s="8"/>
      <c r="C641" s="8"/>
      <c r="D641" s="205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</row>
    <row r="642" ht="15.75" customHeight="1">
      <c r="A642" s="8"/>
      <c r="B642" s="8"/>
      <c r="C642" s="8"/>
      <c r="D642" s="205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</row>
    <row r="643" ht="15.75" customHeight="1">
      <c r="A643" s="8"/>
      <c r="B643" s="8"/>
      <c r="C643" s="8"/>
      <c r="D643" s="205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</row>
    <row r="644" ht="15.75" customHeight="1">
      <c r="A644" s="8"/>
      <c r="B644" s="8"/>
      <c r="C644" s="8"/>
      <c r="D644" s="205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</row>
    <row r="645" ht="15.75" customHeight="1">
      <c r="A645" s="8"/>
      <c r="B645" s="8"/>
      <c r="C645" s="8"/>
      <c r="D645" s="205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</row>
    <row r="646" ht="15.75" customHeight="1">
      <c r="A646" s="8"/>
      <c r="B646" s="8"/>
      <c r="C646" s="8"/>
      <c r="D646" s="205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</row>
    <row r="647" ht="15.75" customHeight="1">
      <c r="A647" s="8"/>
      <c r="B647" s="8"/>
      <c r="C647" s="8"/>
      <c r="D647" s="205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</row>
    <row r="648" ht="15.75" customHeight="1">
      <c r="A648" s="8"/>
      <c r="B648" s="8"/>
      <c r="C648" s="8"/>
      <c r="D648" s="205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</row>
    <row r="649" ht="15.75" customHeight="1">
      <c r="A649" s="8"/>
      <c r="B649" s="8"/>
      <c r="C649" s="8"/>
      <c r="D649" s="205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</row>
    <row r="650" ht="15.75" customHeight="1">
      <c r="A650" s="8"/>
      <c r="B650" s="8"/>
      <c r="C650" s="8"/>
      <c r="D650" s="205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</row>
    <row r="651" ht="15.75" customHeight="1">
      <c r="A651" s="8"/>
      <c r="B651" s="8"/>
      <c r="C651" s="8"/>
      <c r="D651" s="205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</row>
    <row r="652" ht="15.75" customHeight="1">
      <c r="A652" s="8"/>
      <c r="B652" s="8"/>
      <c r="C652" s="8"/>
      <c r="D652" s="205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</row>
    <row r="653" ht="15.75" customHeight="1">
      <c r="A653" s="8"/>
      <c r="B653" s="8"/>
      <c r="C653" s="8"/>
      <c r="D653" s="205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</row>
    <row r="654" ht="15.75" customHeight="1">
      <c r="A654" s="8"/>
      <c r="B654" s="8"/>
      <c r="C654" s="8"/>
      <c r="D654" s="205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</row>
    <row r="655" ht="15.75" customHeight="1">
      <c r="A655" s="8"/>
      <c r="B655" s="8"/>
      <c r="C655" s="8"/>
      <c r="D655" s="205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</row>
    <row r="656" ht="15.75" customHeight="1">
      <c r="A656" s="8"/>
      <c r="B656" s="8"/>
      <c r="C656" s="8"/>
      <c r="D656" s="205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</row>
    <row r="657" ht="15.75" customHeight="1">
      <c r="A657" s="8"/>
      <c r="B657" s="8"/>
      <c r="C657" s="8"/>
      <c r="D657" s="205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</row>
    <row r="658" ht="15.75" customHeight="1">
      <c r="A658" s="8"/>
      <c r="B658" s="8"/>
      <c r="C658" s="8"/>
      <c r="D658" s="205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</row>
    <row r="659" ht="15.75" customHeight="1">
      <c r="A659" s="8"/>
      <c r="B659" s="8"/>
      <c r="C659" s="8"/>
      <c r="D659" s="205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</row>
    <row r="660" ht="15.75" customHeight="1">
      <c r="A660" s="8"/>
      <c r="B660" s="8"/>
      <c r="C660" s="8"/>
      <c r="D660" s="205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</row>
    <row r="661" ht="15.75" customHeight="1">
      <c r="A661" s="8"/>
      <c r="B661" s="8"/>
      <c r="C661" s="8"/>
      <c r="D661" s="205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</row>
    <row r="662" ht="15.75" customHeight="1">
      <c r="A662" s="8"/>
      <c r="B662" s="8"/>
      <c r="C662" s="8"/>
      <c r="D662" s="205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</row>
    <row r="663" ht="15.75" customHeight="1">
      <c r="A663" s="8"/>
      <c r="B663" s="8"/>
      <c r="C663" s="8"/>
      <c r="D663" s="205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</row>
    <row r="664" ht="15.75" customHeight="1">
      <c r="A664" s="8"/>
      <c r="B664" s="8"/>
      <c r="C664" s="8"/>
      <c r="D664" s="205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</row>
    <row r="665" ht="15.75" customHeight="1">
      <c r="A665" s="8"/>
      <c r="B665" s="8"/>
      <c r="C665" s="8"/>
      <c r="D665" s="205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</row>
    <row r="666" ht="15.75" customHeight="1">
      <c r="A666" s="8"/>
      <c r="B666" s="8"/>
      <c r="C666" s="8"/>
      <c r="D666" s="205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</row>
    <row r="667" ht="15.75" customHeight="1">
      <c r="A667" s="8"/>
      <c r="B667" s="8"/>
      <c r="C667" s="8"/>
      <c r="D667" s="205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</row>
    <row r="668" ht="15.75" customHeight="1">
      <c r="A668" s="8"/>
      <c r="B668" s="8"/>
      <c r="C668" s="8"/>
      <c r="D668" s="205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</row>
    <row r="669" ht="15.75" customHeight="1">
      <c r="A669" s="8"/>
      <c r="B669" s="8"/>
      <c r="C669" s="8"/>
      <c r="D669" s="205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</row>
    <row r="670" ht="15.75" customHeight="1">
      <c r="A670" s="8"/>
      <c r="B670" s="8"/>
      <c r="C670" s="8"/>
      <c r="D670" s="205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</row>
    <row r="671" ht="15.75" customHeight="1">
      <c r="A671" s="8"/>
      <c r="B671" s="8"/>
      <c r="C671" s="8"/>
      <c r="D671" s="205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</row>
    <row r="672" ht="15.75" customHeight="1">
      <c r="A672" s="8"/>
      <c r="B672" s="8"/>
      <c r="C672" s="8"/>
      <c r="D672" s="205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</row>
    <row r="673" ht="15.75" customHeight="1">
      <c r="A673" s="8"/>
      <c r="B673" s="8"/>
      <c r="C673" s="8"/>
      <c r="D673" s="205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</row>
    <row r="674" ht="15.75" customHeight="1">
      <c r="A674" s="8"/>
      <c r="B674" s="8"/>
      <c r="C674" s="8"/>
      <c r="D674" s="205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</row>
    <row r="675" ht="15.75" customHeight="1">
      <c r="A675" s="8"/>
      <c r="B675" s="8"/>
      <c r="C675" s="8"/>
      <c r="D675" s="205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</row>
    <row r="676" ht="15.75" customHeight="1">
      <c r="A676" s="8"/>
      <c r="B676" s="8"/>
      <c r="C676" s="8"/>
      <c r="D676" s="205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</row>
    <row r="677" ht="15.75" customHeight="1">
      <c r="A677" s="8"/>
      <c r="B677" s="8"/>
      <c r="C677" s="8"/>
      <c r="D677" s="205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</row>
    <row r="678" ht="15.75" customHeight="1">
      <c r="A678" s="8"/>
      <c r="B678" s="8"/>
      <c r="C678" s="8"/>
      <c r="D678" s="205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</row>
    <row r="679" ht="15.75" customHeight="1">
      <c r="A679" s="8"/>
      <c r="B679" s="8"/>
      <c r="C679" s="8"/>
      <c r="D679" s="205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</row>
    <row r="680" ht="15.75" customHeight="1">
      <c r="A680" s="8"/>
      <c r="B680" s="8"/>
      <c r="C680" s="8"/>
      <c r="D680" s="205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</row>
    <row r="681" ht="15.75" customHeight="1">
      <c r="A681" s="8"/>
      <c r="B681" s="8"/>
      <c r="C681" s="8"/>
      <c r="D681" s="205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</row>
    <row r="682" ht="15.75" customHeight="1">
      <c r="A682" s="8"/>
      <c r="B682" s="8"/>
      <c r="C682" s="8"/>
      <c r="D682" s="205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</row>
    <row r="683" ht="15.75" customHeight="1">
      <c r="A683" s="8"/>
      <c r="B683" s="8"/>
      <c r="C683" s="8"/>
      <c r="D683" s="205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</row>
    <row r="684" ht="15.75" customHeight="1">
      <c r="A684" s="8"/>
      <c r="B684" s="8"/>
      <c r="C684" s="8"/>
      <c r="D684" s="205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</row>
    <row r="685" ht="15.75" customHeight="1">
      <c r="A685" s="8"/>
      <c r="B685" s="8"/>
      <c r="C685" s="8"/>
      <c r="D685" s="205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</row>
    <row r="686" ht="15.75" customHeight="1">
      <c r="A686" s="8"/>
      <c r="B686" s="8"/>
      <c r="C686" s="8"/>
      <c r="D686" s="205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</row>
    <row r="687" ht="15.75" customHeight="1">
      <c r="A687" s="8"/>
      <c r="B687" s="8"/>
      <c r="C687" s="8"/>
      <c r="D687" s="205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</row>
    <row r="688" ht="15.75" customHeight="1">
      <c r="A688" s="8"/>
      <c r="B688" s="8"/>
      <c r="C688" s="8"/>
      <c r="D688" s="205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</row>
    <row r="689" ht="15.75" customHeight="1">
      <c r="A689" s="8"/>
      <c r="B689" s="8"/>
      <c r="C689" s="8"/>
      <c r="D689" s="205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</row>
    <row r="690" ht="15.75" customHeight="1">
      <c r="A690" s="8"/>
      <c r="B690" s="8"/>
      <c r="C690" s="8"/>
      <c r="D690" s="205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</row>
    <row r="691" ht="15.75" customHeight="1">
      <c r="A691" s="8"/>
      <c r="B691" s="8"/>
      <c r="C691" s="8"/>
      <c r="D691" s="205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</row>
    <row r="692" ht="15.75" customHeight="1">
      <c r="A692" s="8"/>
      <c r="B692" s="8"/>
      <c r="C692" s="8"/>
      <c r="D692" s="205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</row>
    <row r="693" ht="15.75" customHeight="1">
      <c r="A693" s="8"/>
      <c r="B693" s="8"/>
      <c r="C693" s="8"/>
      <c r="D693" s="205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</row>
    <row r="694" ht="15.75" customHeight="1">
      <c r="A694" s="8"/>
      <c r="B694" s="8"/>
      <c r="C694" s="8"/>
      <c r="D694" s="205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</row>
    <row r="695" ht="15.75" customHeight="1">
      <c r="A695" s="8"/>
      <c r="B695" s="8"/>
      <c r="C695" s="8"/>
      <c r="D695" s="205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</row>
    <row r="696" ht="15.75" customHeight="1">
      <c r="A696" s="8"/>
      <c r="B696" s="8"/>
      <c r="C696" s="8"/>
      <c r="D696" s="205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</row>
    <row r="697" ht="15.75" customHeight="1">
      <c r="A697" s="8"/>
      <c r="B697" s="8"/>
      <c r="C697" s="8"/>
      <c r="D697" s="205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</row>
    <row r="698" ht="15.75" customHeight="1">
      <c r="A698" s="8"/>
      <c r="B698" s="8"/>
      <c r="C698" s="8"/>
      <c r="D698" s="205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</row>
    <row r="699" ht="15.75" customHeight="1">
      <c r="A699" s="8"/>
      <c r="B699" s="8"/>
      <c r="C699" s="8"/>
      <c r="D699" s="205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</row>
    <row r="700" ht="15.75" customHeight="1">
      <c r="A700" s="8"/>
      <c r="B700" s="8"/>
      <c r="C700" s="8"/>
      <c r="D700" s="205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</row>
    <row r="701" ht="15.75" customHeight="1">
      <c r="A701" s="8"/>
      <c r="B701" s="8"/>
      <c r="C701" s="8"/>
      <c r="D701" s="205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</row>
    <row r="702" ht="15.75" customHeight="1">
      <c r="A702" s="8"/>
      <c r="B702" s="8"/>
      <c r="C702" s="8"/>
      <c r="D702" s="205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</row>
    <row r="703" ht="15.75" customHeight="1">
      <c r="A703" s="8"/>
      <c r="B703" s="8"/>
      <c r="C703" s="8"/>
      <c r="D703" s="205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</row>
    <row r="704" ht="15.75" customHeight="1">
      <c r="A704" s="8"/>
      <c r="B704" s="8"/>
      <c r="C704" s="8"/>
      <c r="D704" s="205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</row>
    <row r="705" ht="15.75" customHeight="1">
      <c r="A705" s="8"/>
      <c r="B705" s="8"/>
      <c r="C705" s="8"/>
      <c r="D705" s="205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</row>
    <row r="706" ht="15.75" customHeight="1">
      <c r="A706" s="8"/>
      <c r="B706" s="8"/>
      <c r="C706" s="8"/>
      <c r="D706" s="205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</row>
    <row r="707" ht="15.75" customHeight="1">
      <c r="A707" s="8"/>
      <c r="B707" s="8"/>
      <c r="C707" s="8"/>
      <c r="D707" s="205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</row>
    <row r="708" ht="15.75" customHeight="1">
      <c r="A708" s="8"/>
      <c r="B708" s="8"/>
      <c r="C708" s="8"/>
      <c r="D708" s="205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</row>
    <row r="709" ht="15.75" customHeight="1">
      <c r="A709" s="8"/>
      <c r="B709" s="8"/>
      <c r="C709" s="8"/>
      <c r="D709" s="205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</row>
    <row r="710" ht="15.75" customHeight="1">
      <c r="A710" s="8"/>
      <c r="B710" s="8"/>
      <c r="C710" s="8"/>
      <c r="D710" s="205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</row>
    <row r="711" ht="15.75" customHeight="1">
      <c r="A711" s="8"/>
      <c r="B711" s="8"/>
      <c r="C711" s="8"/>
      <c r="D711" s="205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</row>
    <row r="712" ht="15.75" customHeight="1">
      <c r="A712" s="8"/>
      <c r="B712" s="8"/>
      <c r="C712" s="8"/>
      <c r="D712" s="205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</row>
    <row r="713" ht="15.75" customHeight="1">
      <c r="A713" s="8"/>
      <c r="B713" s="8"/>
      <c r="C713" s="8"/>
      <c r="D713" s="205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</row>
    <row r="714" ht="15.75" customHeight="1">
      <c r="A714" s="8"/>
      <c r="B714" s="8"/>
      <c r="C714" s="8"/>
      <c r="D714" s="205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</row>
    <row r="715" ht="15.75" customHeight="1">
      <c r="A715" s="8"/>
      <c r="B715" s="8"/>
      <c r="C715" s="8"/>
      <c r="D715" s="205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</row>
    <row r="716" ht="15.75" customHeight="1">
      <c r="A716" s="8"/>
      <c r="B716" s="8"/>
      <c r="C716" s="8"/>
      <c r="D716" s="205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</row>
    <row r="717" ht="15.75" customHeight="1">
      <c r="A717" s="8"/>
      <c r="B717" s="8"/>
      <c r="C717" s="8"/>
      <c r="D717" s="205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</row>
    <row r="718" ht="15.75" customHeight="1">
      <c r="A718" s="8"/>
      <c r="B718" s="8"/>
      <c r="C718" s="8"/>
      <c r="D718" s="205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</row>
    <row r="719" ht="15.75" customHeight="1">
      <c r="A719" s="8"/>
      <c r="B719" s="8"/>
      <c r="C719" s="8"/>
      <c r="D719" s="205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</row>
    <row r="720" ht="15.75" customHeight="1">
      <c r="A720" s="8"/>
      <c r="B720" s="8"/>
      <c r="C720" s="8"/>
      <c r="D720" s="205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</row>
    <row r="721" ht="15.75" customHeight="1">
      <c r="A721" s="8"/>
      <c r="B721" s="8"/>
      <c r="C721" s="8"/>
      <c r="D721" s="205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</row>
    <row r="722" ht="15.75" customHeight="1">
      <c r="A722" s="8"/>
      <c r="B722" s="8"/>
      <c r="C722" s="8"/>
      <c r="D722" s="205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</row>
    <row r="723" ht="15.75" customHeight="1">
      <c r="A723" s="8"/>
      <c r="B723" s="8"/>
      <c r="C723" s="8"/>
      <c r="D723" s="205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</row>
    <row r="724" ht="15.75" customHeight="1">
      <c r="A724" s="8"/>
      <c r="B724" s="8"/>
      <c r="C724" s="8"/>
      <c r="D724" s="205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</row>
    <row r="725" ht="15.75" customHeight="1">
      <c r="A725" s="8"/>
      <c r="B725" s="8"/>
      <c r="C725" s="8"/>
      <c r="D725" s="205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</row>
    <row r="726" ht="15.75" customHeight="1">
      <c r="A726" s="8"/>
      <c r="B726" s="8"/>
      <c r="C726" s="8"/>
      <c r="D726" s="205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</row>
    <row r="727" ht="15.75" customHeight="1">
      <c r="A727" s="8"/>
      <c r="B727" s="8"/>
      <c r="C727" s="8"/>
      <c r="D727" s="205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</row>
    <row r="728" ht="15.75" customHeight="1">
      <c r="A728" s="8"/>
      <c r="B728" s="8"/>
      <c r="C728" s="8"/>
      <c r="D728" s="205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</row>
    <row r="729" ht="15.75" customHeight="1">
      <c r="A729" s="8"/>
      <c r="B729" s="8"/>
      <c r="C729" s="8"/>
      <c r="D729" s="205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</row>
    <row r="730" ht="15.75" customHeight="1">
      <c r="A730" s="8"/>
      <c r="B730" s="8"/>
      <c r="C730" s="8"/>
      <c r="D730" s="205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</row>
    <row r="731" ht="15.75" customHeight="1">
      <c r="A731" s="8"/>
      <c r="B731" s="8"/>
      <c r="C731" s="8"/>
      <c r="D731" s="205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</row>
    <row r="732" ht="15.75" customHeight="1">
      <c r="A732" s="8"/>
      <c r="B732" s="8"/>
      <c r="C732" s="8"/>
      <c r="D732" s="205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</row>
    <row r="733" ht="15.75" customHeight="1">
      <c r="A733" s="8"/>
      <c r="B733" s="8"/>
      <c r="C733" s="8"/>
      <c r="D733" s="205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</row>
    <row r="734" ht="15.75" customHeight="1">
      <c r="A734" s="8"/>
      <c r="B734" s="8"/>
      <c r="C734" s="8"/>
      <c r="D734" s="205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</row>
    <row r="735" ht="15.75" customHeight="1">
      <c r="A735" s="8"/>
      <c r="B735" s="8"/>
      <c r="C735" s="8"/>
      <c r="D735" s="205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</row>
    <row r="736" ht="15.75" customHeight="1">
      <c r="A736" s="8"/>
      <c r="B736" s="8"/>
      <c r="C736" s="8"/>
      <c r="D736" s="205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</row>
    <row r="737" ht="15.75" customHeight="1">
      <c r="A737" s="8"/>
      <c r="B737" s="8"/>
      <c r="C737" s="8"/>
      <c r="D737" s="205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</row>
    <row r="738" ht="15.75" customHeight="1">
      <c r="A738" s="8"/>
      <c r="B738" s="8"/>
      <c r="C738" s="8"/>
      <c r="D738" s="205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</row>
    <row r="739" ht="15.75" customHeight="1">
      <c r="A739" s="8"/>
      <c r="B739" s="8"/>
      <c r="C739" s="8"/>
      <c r="D739" s="205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</row>
    <row r="740" ht="15.75" customHeight="1">
      <c r="A740" s="8"/>
      <c r="B740" s="8"/>
      <c r="C740" s="8"/>
      <c r="D740" s="205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</row>
    <row r="741" ht="15.75" customHeight="1">
      <c r="A741" s="8"/>
      <c r="B741" s="8"/>
      <c r="C741" s="8"/>
      <c r="D741" s="205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</row>
    <row r="742" ht="15.75" customHeight="1">
      <c r="A742" s="8"/>
      <c r="B742" s="8"/>
      <c r="C742" s="8"/>
      <c r="D742" s="205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</row>
    <row r="743" ht="15.75" customHeight="1">
      <c r="A743" s="8"/>
      <c r="B743" s="8"/>
      <c r="C743" s="8"/>
      <c r="D743" s="205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</row>
    <row r="744" ht="15.75" customHeight="1">
      <c r="A744" s="8"/>
      <c r="B744" s="8"/>
      <c r="C744" s="8"/>
      <c r="D744" s="205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</row>
    <row r="745" ht="15.75" customHeight="1">
      <c r="A745" s="8"/>
      <c r="B745" s="8"/>
      <c r="C745" s="8"/>
      <c r="D745" s="205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</row>
    <row r="746" ht="15.75" customHeight="1">
      <c r="A746" s="8"/>
      <c r="B746" s="8"/>
      <c r="C746" s="8"/>
      <c r="D746" s="205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</row>
    <row r="747" ht="15.75" customHeight="1">
      <c r="A747" s="8"/>
      <c r="B747" s="8"/>
      <c r="C747" s="8"/>
      <c r="D747" s="205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</row>
    <row r="748" ht="15.75" customHeight="1">
      <c r="A748" s="8"/>
      <c r="B748" s="8"/>
      <c r="C748" s="8"/>
      <c r="D748" s="205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</row>
    <row r="749" ht="15.75" customHeight="1">
      <c r="A749" s="8"/>
      <c r="B749" s="8"/>
      <c r="C749" s="8"/>
      <c r="D749" s="205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</row>
    <row r="750" ht="15.75" customHeight="1">
      <c r="A750" s="8"/>
      <c r="B750" s="8"/>
      <c r="C750" s="8"/>
      <c r="D750" s="205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</row>
    <row r="751" ht="15.75" customHeight="1">
      <c r="A751" s="8"/>
      <c r="B751" s="8"/>
      <c r="C751" s="8"/>
      <c r="D751" s="205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</row>
    <row r="752" ht="15.75" customHeight="1">
      <c r="A752" s="8"/>
      <c r="B752" s="8"/>
      <c r="C752" s="8"/>
      <c r="D752" s="205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</row>
    <row r="753" ht="15.75" customHeight="1">
      <c r="A753" s="8"/>
      <c r="B753" s="8"/>
      <c r="C753" s="8"/>
      <c r="D753" s="205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</row>
    <row r="754" ht="15.75" customHeight="1">
      <c r="A754" s="8"/>
      <c r="B754" s="8"/>
      <c r="C754" s="8"/>
      <c r="D754" s="205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</row>
    <row r="755" ht="15.75" customHeight="1">
      <c r="A755" s="8"/>
      <c r="B755" s="8"/>
      <c r="C755" s="8"/>
      <c r="D755" s="205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</row>
    <row r="756" ht="15.75" customHeight="1">
      <c r="A756" s="8"/>
      <c r="B756" s="8"/>
      <c r="C756" s="8"/>
      <c r="D756" s="205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</row>
    <row r="757" ht="15.75" customHeight="1">
      <c r="A757" s="8"/>
      <c r="B757" s="8"/>
      <c r="C757" s="8"/>
      <c r="D757" s="205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</row>
    <row r="758" ht="15.75" customHeight="1">
      <c r="A758" s="8"/>
      <c r="B758" s="8"/>
      <c r="C758" s="8"/>
      <c r="D758" s="205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</row>
    <row r="759" ht="15.75" customHeight="1">
      <c r="A759" s="8"/>
      <c r="B759" s="8"/>
      <c r="C759" s="8"/>
      <c r="D759" s="205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</row>
    <row r="760" ht="15.75" customHeight="1">
      <c r="A760" s="8"/>
      <c r="B760" s="8"/>
      <c r="C760" s="8"/>
      <c r="D760" s="205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</row>
    <row r="761" ht="15.75" customHeight="1">
      <c r="A761" s="8"/>
      <c r="B761" s="8"/>
      <c r="C761" s="8"/>
      <c r="D761" s="205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</row>
    <row r="762" ht="15.75" customHeight="1">
      <c r="A762" s="8"/>
      <c r="B762" s="8"/>
      <c r="C762" s="8"/>
      <c r="D762" s="205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</row>
    <row r="763" ht="15.75" customHeight="1">
      <c r="A763" s="8"/>
      <c r="B763" s="8"/>
      <c r="C763" s="8"/>
      <c r="D763" s="205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</row>
    <row r="764" ht="15.75" customHeight="1">
      <c r="A764" s="8"/>
      <c r="B764" s="8"/>
      <c r="C764" s="8"/>
      <c r="D764" s="205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</row>
    <row r="765" ht="15.75" customHeight="1">
      <c r="A765" s="8"/>
      <c r="B765" s="8"/>
      <c r="C765" s="8"/>
      <c r="D765" s="205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</row>
    <row r="766" ht="15.75" customHeight="1">
      <c r="A766" s="8"/>
      <c r="B766" s="8"/>
      <c r="C766" s="8"/>
      <c r="D766" s="205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</row>
    <row r="767" ht="15.75" customHeight="1">
      <c r="A767" s="8"/>
      <c r="B767" s="8"/>
      <c r="C767" s="8"/>
      <c r="D767" s="205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</row>
    <row r="768" ht="15.75" customHeight="1">
      <c r="A768" s="8"/>
      <c r="B768" s="8"/>
      <c r="C768" s="8"/>
      <c r="D768" s="205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</row>
    <row r="769" ht="15.75" customHeight="1">
      <c r="A769" s="8"/>
      <c r="B769" s="8"/>
      <c r="C769" s="8"/>
      <c r="D769" s="205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</row>
    <row r="770" ht="15.75" customHeight="1">
      <c r="A770" s="8"/>
      <c r="B770" s="8"/>
      <c r="C770" s="8"/>
      <c r="D770" s="205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</row>
    <row r="771" ht="15.75" customHeight="1">
      <c r="A771" s="8"/>
      <c r="B771" s="8"/>
      <c r="C771" s="8"/>
      <c r="D771" s="205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</row>
    <row r="772" ht="15.75" customHeight="1">
      <c r="A772" s="8"/>
      <c r="B772" s="8"/>
      <c r="C772" s="8"/>
      <c r="D772" s="205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</row>
    <row r="773" ht="15.75" customHeight="1">
      <c r="A773" s="8"/>
      <c r="B773" s="8"/>
      <c r="C773" s="8"/>
      <c r="D773" s="205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</row>
    <row r="774" ht="15.75" customHeight="1">
      <c r="A774" s="8"/>
      <c r="B774" s="8"/>
      <c r="C774" s="8"/>
      <c r="D774" s="205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</row>
    <row r="775" ht="15.75" customHeight="1">
      <c r="A775" s="8"/>
      <c r="B775" s="8"/>
      <c r="C775" s="8"/>
      <c r="D775" s="205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</row>
    <row r="776" ht="15.75" customHeight="1">
      <c r="A776" s="8"/>
      <c r="B776" s="8"/>
      <c r="C776" s="8"/>
      <c r="D776" s="205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</row>
    <row r="777" ht="15.75" customHeight="1">
      <c r="A777" s="8"/>
      <c r="B777" s="8"/>
      <c r="C777" s="8"/>
      <c r="D777" s="205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</row>
    <row r="778" ht="15.75" customHeight="1">
      <c r="A778" s="8"/>
      <c r="B778" s="8"/>
      <c r="C778" s="8"/>
      <c r="D778" s="205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</row>
    <row r="779" ht="15.75" customHeight="1">
      <c r="A779" s="8"/>
      <c r="B779" s="8"/>
      <c r="C779" s="8"/>
      <c r="D779" s="205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</row>
    <row r="780" ht="15.75" customHeight="1">
      <c r="A780" s="8"/>
      <c r="B780" s="8"/>
      <c r="C780" s="8"/>
      <c r="D780" s="205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</row>
    <row r="781" ht="15.75" customHeight="1">
      <c r="A781" s="8"/>
      <c r="B781" s="8"/>
      <c r="C781" s="8"/>
      <c r="D781" s="205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</row>
    <row r="782" ht="15.75" customHeight="1">
      <c r="A782" s="8"/>
      <c r="B782" s="8"/>
      <c r="C782" s="8"/>
      <c r="D782" s="205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</row>
    <row r="783" ht="15.75" customHeight="1">
      <c r="A783" s="8"/>
      <c r="B783" s="8"/>
      <c r="C783" s="8"/>
      <c r="D783" s="205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</row>
    <row r="784" ht="15.75" customHeight="1">
      <c r="A784" s="8"/>
      <c r="B784" s="8"/>
      <c r="C784" s="8"/>
      <c r="D784" s="205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</row>
    <row r="785" ht="15.75" customHeight="1">
      <c r="A785" s="8"/>
      <c r="B785" s="8"/>
      <c r="C785" s="8"/>
      <c r="D785" s="205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</row>
    <row r="786" ht="15.75" customHeight="1">
      <c r="A786" s="8"/>
      <c r="B786" s="8"/>
      <c r="C786" s="8"/>
      <c r="D786" s="205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</row>
    <row r="787" ht="15.75" customHeight="1">
      <c r="A787" s="8"/>
      <c r="B787" s="8"/>
      <c r="C787" s="8"/>
      <c r="D787" s="205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</row>
    <row r="788" ht="15.75" customHeight="1">
      <c r="A788" s="8"/>
      <c r="B788" s="8"/>
      <c r="C788" s="8"/>
      <c r="D788" s="205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</row>
    <row r="789" ht="15.75" customHeight="1">
      <c r="A789" s="8"/>
      <c r="B789" s="8"/>
      <c r="C789" s="8"/>
      <c r="D789" s="205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</row>
    <row r="790" ht="15.75" customHeight="1">
      <c r="A790" s="8"/>
      <c r="B790" s="8"/>
      <c r="C790" s="8"/>
      <c r="D790" s="205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</row>
    <row r="791" ht="15.75" customHeight="1">
      <c r="A791" s="8"/>
      <c r="B791" s="8"/>
      <c r="C791" s="8"/>
      <c r="D791" s="205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</row>
    <row r="792" ht="15.75" customHeight="1">
      <c r="A792" s="8"/>
      <c r="B792" s="8"/>
      <c r="C792" s="8"/>
      <c r="D792" s="205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</row>
    <row r="793" ht="15.75" customHeight="1">
      <c r="A793" s="8"/>
      <c r="B793" s="8"/>
      <c r="C793" s="8"/>
      <c r="D793" s="205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</row>
    <row r="794" ht="15.75" customHeight="1">
      <c r="A794" s="8"/>
      <c r="B794" s="8"/>
      <c r="C794" s="8"/>
      <c r="D794" s="205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</row>
    <row r="795" ht="15.75" customHeight="1">
      <c r="A795" s="8"/>
      <c r="B795" s="8"/>
      <c r="C795" s="8"/>
      <c r="D795" s="205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</row>
    <row r="796" ht="15.75" customHeight="1">
      <c r="A796" s="8"/>
      <c r="B796" s="8"/>
      <c r="C796" s="8"/>
      <c r="D796" s="205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</row>
    <row r="797" ht="15.75" customHeight="1">
      <c r="A797" s="8"/>
      <c r="B797" s="8"/>
      <c r="C797" s="8"/>
      <c r="D797" s="205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</row>
    <row r="798" ht="15.75" customHeight="1">
      <c r="A798" s="8"/>
      <c r="B798" s="8"/>
      <c r="C798" s="8"/>
      <c r="D798" s="205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</row>
    <row r="799" ht="15.75" customHeight="1">
      <c r="A799" s="8"/>
      <c r="B799" s="8"/>
      <c r="C799" s="8"/>
      <c r="D799" s="205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</row>
    <row r="800" ht="15.75" customHeight="1">
      <c r="A800" s="8"/>
      <c r="B800" s="8"/>
      <c r="C800" s="8"/>
      <c r="D800" s="205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</row>
    <row r="801" ht="15.75" customHeight="1">
      <c r="A801" s="8"/>
      <c r="B801" s="8"/>
      <c r="C801" s="8"/>
      <c r="D801" s="205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</row>
    <row r="802" ht="15.75" customHeight="1">
      <c r="A802" s="8"/>
      <c r="B802" s="8"/>
      <c r="C802" s="8"/>
      <c r="D802" s="205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</row>
    <row r="803" ht="15.75" customHeight="1">
      <c r="A803" s="8"/>
      <c r="B803" s="8"/>
      <c r="C803" s="8"/>
      <c r="D803" s="205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</row>
    <row r="804" ht="15.75" customHeight="1">
      <c r="A804" s="8"/>
      <c r="B804" s="8"/>
      <c r="C804" s="8"/>
      <c r="D804" s="205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</row>
    <row r="805" ht="15.75" customHeight="1">
      <c r="A805" s="8"/>
      <c r="B805" s="8"/>
      <c r="C805" s="8"/>
      <c r="D805" s="205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</row>
    <row r="806" ht="15.75" customHeight="1">
      <c r="A806" s="8"/>
      <c r="B806" s="8"/>
      <c r="C806" s="8"/>
      <c r="D806" s="205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</row>
    <row r="807" ht="15.75" customHeight="1">
      <c r="A807" s="8"/>
      <c r="B807" s="8"/>
      <c r="C807" s="8"/>
      <c r="D807" s="205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</row>
    <row r="808" ht="15.75" customHeight="1">
      <c r="A808" s="8"/>
      <c r="B808" s="8"/>
      <c r="C808" s="8"/>
      <c r="D808" s="205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</row>
    <row r="809" ht="15.75" customHeight="1">
      <c r="A809" s="8"/>
      <c r="B809" s="8"/>
      <c r="C809" s="8"/>
      <c r="D809" s="205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</row>
    <row r="810" ht="15.75" customHeight="1">
      <c r="A810" s="8"/>
      <c r="B810" s="8"/>
      <c r="C810" s="8"/>
      <c r="D810" s="205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</row>
    <row r="811" ht="15.75" customHeight="1">
      <c r="A811" s="8"/>
      <c r="B811" s="8"/>
      <c r="C811" s="8"/>
      <c r="D811" s="205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</row>
    <row r="812" ht="15.75" customHeight="1">
      <c r="A812" s="8"/>
      <c r="B812" s="8"/>
      <c r="C812" s="8"/>
      <c r="D812" s="205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</row>
    <row r="813" ht="15.75" customHeight="1">
      <c r="A813" s="8"/>
      <c r="B813" s="8"/>
      <c r="C813" s="8"/>
      <c r="D813" s="205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</row>
    <row r="814" ht="15.75" customHeight="1">
      <c r="A814" s="8"/>
      <c r="B814" s="8"/>
      <c r="C814" s="8"/>
      <c r="D814" s="205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</row>
    <row r="815" ht="15.75" customHeight="1">
      <c r="A815" s="8"/>
      <c r="B815" s="8"/>
      <c r="C815" s="8"/>
      <c r="D815" s="205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</row>
    <row r="816" ht="15.75" customHeight="1">
      <c r="A816" s="8"/>
      <c r="B816" s="8"/>
      <c r="C816" s="8"/>
      <c r="D816" s="205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</row>
    <row r="817" ht="15.75" customHeight="1">
      <c r="A817" s="8"/>
      <c r="B817" s="8"/>
      <c r="C817" s="8"/>
      <c r="D817" s="205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</row>
    <row r="818" ht="15.75" customHeight="1">
      <c r="A818" s="8"/>
      <c r="B818" s="8"/>
      <c r="C818" s="8"/>
      <c r="D818" s="205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</row>
    <row r="819" ht="15.75" customHeight="1">
      <c r="A819" s="8"/>
      <c r="B819" s="8"/>
      <c r="C819" s="8"/>
      <c r="D819" s="205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</row>
    <row r="820" ht="15.75" customHeight="1">
      <c r="A820" s="8"/>
      <c r="B820" s="8"/>
      <c r="C820" s="8"/>
      <c r="D820" s="205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</row>
    <row r="821" ht="15.75" customHeight="1">
      <c r="A821" s="8"/>
      <c r="B821" s="8"/>
      <c r="C821" s="8"/>
      <c r="D821" s="205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</row>
    <row r="822" ht="15.75" customHeight="1">
      <c r="A822" s="8"/>
      <c r="B822" s="8"/>
      <c r="C822" s="8"/>
      <c r="D822" s="205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</row>
    <row r="823" ht="15.75" customHeight="1">
      <c r="A823" s="8"/>
      <c r="B823" s="8"/>
      <c r="C823" s="8"/>
      <c r="D823" s="205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</row>
    <row r="824" ht="15.75" customHeight="1">
      <c r="A824" s="8"/>
      <c r="B824" s="8"/>
      <c r="C824" s="8"/>
      <c r="D824" s="205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</row>
    <row r="825" ht="15.75" customHeight="1">
      <c r="A825" s="8"/>
      <c r="B825" s="8"/>
      <c r="C825" s="8"/>
      <c r="D825" s="205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</row>
    <row r="826" ht="15.75" customHeight="1">
      <c r="A826" s="8"/>
      <c r="B826" s="8"/>
      <c r="C826" s="8"/>
      <c r="D826" s="205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</row>
    <row r="827" ht="15.75" customHeight="1">
      <c r="A827" s="8"/>
      <c r="B827" s="8"/>
      <c r="C827" s="8"/>
      <c r="D827" s="205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</row>
    <row r="828" ht="15.75" customHeight="1">
      <c r="A828" s="8"/>
      <c r="B828" s="8"/>
      <c r="C828" s="8"/>
      <c r="D828" s="205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</row>
    <row r="829" ht="15.75" customHeight="1">
      <c r="A829" s="8"/>
      <c r="B829" s="8"/>
      <c r="C829" s="8"/>
      <c r="D829" s="205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</row>
    <row r="830" ht="15.75" customHeight="1">
      <c r="A830" s="8"/>
      <c r="B830" s="8"/>
      <c r="C830" s="8"/>
      <c r="D830" s="205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</row>
    <row r="831" ht="15.75" customHeight="1">
      <c r="A831" s="8"/>
      <c r="B831" s="8"/>
      <c r="C831" s="8"/>
      <c r="D831" s="205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</row>
    <row r="832" ht="15.75" customHeight="1">
      <c r="A832" s="8"/>
      <c r="B832" s="8"/>
      <c r="C832" s="8"/>
      <c r="D832" s="205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</row>
    <row r="833" ht="15.75" customHeight="1">
      <c r="A833" s="8"/>
      <c r="B833" s="8"/>
      <c r="C833" s="8"/>
      <c r="D833" s="205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</row>
    <row r="834" ht="15.75" customHeight="1">
      <c r="A834" s="8"/>
      <c r="B834" s="8"/>
      <c r="C834" s="8"/>
      <c r="D834" s="205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</row>
    <row r="835" ht="15.75" customHeight="1">
      <c r="A835" s="8"/>
      <c r="B835" s="8"/>
      <c r="C835" s="8"/>
      <c r="D835" s="205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</row>
    <row r="836" ht="15.75" customHeight="1">
      <c r="A836" s="8"/>
      <c r="B836" s="8"/>
      <c r="C836" s="8"/>
      <c r="D836" s="205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</row>
    <row r="837" ht="15.75" customHeight="1">
      <c r="A837" s="8"/>
      <c r="B837" s="8"/>
      <c r="C837" s="8"/>
      <c r="D837" s="205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</row>
    <row r="838" ht="15.75" customHeight="1">
      <c r="A838" s="8"/>
      <c r="B838" s="8"/>
      <c r="C838" s="8"/>
      <c r="D838" s="205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</row>
    <row r="839" ht="15.75" customHeight="1">
      <c r="A839" s="8"/>
      <c r="B839" s="8"/>
      <c r="C839" s="8"/>
      <c r="D839" s="205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</row>
    <row r="840" ht="15.75" customHeight="1">
      <c r="A840" s="8"/>
      <c r="B840" s="8"/>
      <c r="C840" s="8"/>
      <c r="D840" s="205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</row>
    <row r="841" ht="15.75" customHeight="1">
      <c r="A841" s="8"/>
      <c r="B841" s="8"/>
      <c r="C841" s="8"/>
      <c r="D841" s="205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</row>
    <row r="842" ht="15.75" customHeight="1">
      <c r="A842" s="8"/>
      <c r="B842" s="8"/>
      <c r="C842" s="8"/>
      <c r="D842" s="205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ht="15.75" customHeight="1">
      <c r="A843" s="8"/>
      <c r="B843" s="8"/>
      <c r="C843" s="8"/>
      <c r="D843" s="205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</row>
    <row r="844" ht="15.75" customHeight="1">
      <c r="A844" s="8"/>
      <c r="B844" s="8"/>
      <c r="C844" s="8"/>
      <c r="D844" s="205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</row>
    <row r="845" ht="15.75" customHeight="1">
      <c r="A845" s="8"/>
      <c r="B845" s="8"/>
      <c r="C845" s="8"/>
      <c r="D845" s="205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</row>
    <row r="846" ht="15.75" customHeight="1">
      <c r="A846" s="8"/>
      <c r="B846" s="8"/>
      <c r="C846" s="8"/>
      <c r="D846" s="205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</row>
    <row r="847" ht="15.75" customHeight="1">
      <c r="A847" s="8"/>
      <c r="B847" s="8"/>
      <c r="C847" s="8"/>
      <c r="D847" s="205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</row>
    <row r="848" ht="15.75" customHeight="1">
      <c r="A848" s="8"/>
      <c r="B848" s="8"/>
      <c r="C848" s="8"/>
      <c r="D848" s="205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</row>
    <row r="849" ht="15.75" customHeight="1">
      <c r="A849" s="8"/>
      <c r="B849" s="8"/>
      <c r="C849" s="8"/>
      <c r="D849" s="205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</row>
    <row r="850" ht="15.75" customHeight="1">
      <c r="A850" s="8"/>
      <c r="B850" s="8"/>
      <c r="C850" s="8"/>
      <c r="D850" s="205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</row>
    <row r="851" ht="15.75" customHeight="1">
      <c r="A851" s="8"/>
      <c r="B851" s="8"/>
      <c r="C851" s="8"/>
      <c r="D851" s="205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</row>
    <row r="852" ht="15.75" customHeight="1">
      <c r="A852" s="8"/>
      <c r="B852" s="8"/>
      <c r="C852" s="8"/>
      <c r="D852" s="205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</row>
    <row r="853" ht="15.75" customHeight="1">
      <c r="A853" s="8"/>
      <c r="B853" s="8"/>
      <c r="C853" s="8"/>
      <c r="D853" s="205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</row>
    <row r="854" ht="15.75" customHeight="1">
      <c r="A854" s="8"/>
      <c r="B854" s="8"/>
      <c r="C854" s="8"/>
      <c r="D854" s="205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</row>
    <row r="855" ht="15.75" customHeight="1">
      <c r="A855" s="8"/>
      <c r="B855" s="8"/>
      <c r="C855" s="8"/>
      <c r="D855" s="205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</row>
    <row r="856" ht="15.75" customHeight="1">
      <c r="A856" s="8"/>
      <c r="B856" s="8"/>
      <c r="C856" s="8"/>
      <c r="D856" s="205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</row>
    <row r="857" ht="15.75" customHeight="1">
      <c r="A857" s="8"/>
      <c r="B857" s="8"/>
      <c r="C857" s="8"/>
      <c r="D857" s="205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</row>
    <row r="858" ht="15.75" customHeight="1">
      <c r="A858" s="8"/>
      <c r="B858" s="8"/>
      <c r="C858" s="8"/>
      <c r="D858" s="205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</row>
    <row r="859" ht="15.75" customHeight="1">
      <c r="A859" s="8"/>
      <c r="B859" s="8"/>
      <c r="C859" s="8"/>
      <c r="D859" s="205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</row>
    <row r="860" ht="15.75" customHeight="1">
      <c r="A860" s="8"/>
      <c r="B860" s="8"/>
      <c r="C860" s="8"/>
      <c r="D860" s="205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</row>
    <row r="861" ht="15.75" customHeight="1">
      <c r="A861" s="8"/>
      <c r="B861" s="8"/>
      <c r="C861" s="8"/>
      <c r="D861" s="205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</row>
    <row r="862" ht="15.75" customHeight="1">
      <c r="A862" s="8"/>
      <c r="B862" s="8"/>
      <c r="C862" s="8"/>
      <c r="D862" s="205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</row>
    <row r="863" ht="15.75" customHeight="1">
      <c r="A863" s="8"/>
      <c r="B863" s="8"/>
      <c r="C863" s="8"/>
      <c r="D863" s="205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</row>
    <row r="864" ht="15.75" customHeight="1">
      <c r="A864" s="8"/>
      <c r="B864" s="8"/>
      <c r="C864" s="8"/>
      <c r="D864" s="205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</row>
    <row r="865" ht="15.75" customHeight="1">
      <c r="A865" s="8"/>
      <c r="B865" s="8"/>
      <c r="C865" s="8"/>
      <c r="D865" s="205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</row>
    <row r="866" ht="15.75" customHeight="1">
      <c r="A866" s="8"/>
      <c r="B866" s="8"/>
      <c r="C866" s="8"/>
      <c r="D866" s="205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</row>
    <row r="867" ht="15.75" customHeight="1">
      <c r="A867" s="8"/>
      <c r="B867" s="8"/>
      <c r="C867" s="8"/>
      <c r="D867" s="205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ht="15.75" customHeight="1">
      <c r="A868" s="8"/>
      <c r="B868" s="8"/>
      <c r="C868" s="8"/>
      <c r="D868" s="205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</row>
    <row r="869" ht="15.75" customHeight="1">
      <c r="A869" s="8"/>
      <c r="B869" s="8"/>
      <c r="C869" s="8"/>
      <c r="D869" s="205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</row>
    <row r="870" ht="15.75" customHeight="1">
      <c r="A870" s="8"/>
      <c r="B870" s="8"/>
      <c r="C870" s="8"/>
      <c r="D870" s="205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</row>
    <row r="871" ht="15.75" customHeight="1">
      <c r="A871" s="8"/>
      <c r="B871" s="8"/>
      <c r="C871" s="8"/>
      <c r="D871" s="205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</row>
    <row r="872" ht="15.75" customHeight="1">
      <c r="A872" s="8"/>
      <c r="B872" s="8"/>
      <c r="C872" s="8"/>
      <c r="D872" s="205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ht="15.75" customHeight="1">
      <c r="A873" s="8"/>
      <c r="B873" s="8"/>
      <c r="C873" s="8"/>
      <c r="D873" s="205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</row>
    <row r="874" ht="15.75" customHeight="1">
      <c r="A874" s="8"/>
      <c r="B874" s="8"/>
      <c r="C874" s="8"/>
      <c r="D874" s="205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</row>
    <row r="875" ht="15.75" customHeight="1">
      <c r="A875" s="8"/>
      <c r="B875" s="8"/>
      <c r="C875" s="8"/>
      <c r="D875" s="205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ht="15.75" customHeight="1">
      <c r="A876" s="8"/>
      <c r="B876" s="8"/>
      <c r="C876" s="8"/>
      <c r="D876" s="205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</row>
    <row r="877" ht="15.75" customHeight="1">
      <c r="A877" s="8"/>
      <c r="B877" s="8"/>
      <c r="C877" s="8"/>
      <c r="D877" s="205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</row>
    <row r="878" ht="15.75" customHeight="1">
      <c r="A878" s="8"/>
      <c r="B878" s="8"/>
      <c r="C878" s="8"/>
      <c r="D878" s="205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</row>
    <row r="879" ht="15.75" customHeight="1">
      <c r="A879" s="8"/>
      <c r="B879" s="8"/>
      <c r="C879" s="8"/>
      <c r="D879" s="205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</row>
    <row r="880" ht="15.75" customHeight="1">
      <c r="A880" s="8"/>
      <c r="B880" s="8"/>
      <c r="C880" s="8"/>
      <c r="D880" s="205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</row>
    <row r="881" ht="15.75" customHeight="1">
      <c r="A881" s="8"/>
      <c r="B881" s="8"/>
      <c r="C881" s="8"/>
      <c r="D881" s="205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</row>
    <row r="882" ht="15.75" customHeight="1">
      <c r="A882" s="8"/>
      <c r="B882" s="8"/>
      <c r="C882" s="8"/>
      <c r="D882" s="205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</row>
    <row r="883" ht="15.75" customHeight="1">
      <c r="A883" s="8"/>
      <c r="B883" s="8"/>
      <c r="C883" s="8"/>
      <c r="D883" s="205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ht="15.75" customHeight="1">
      <c r="A884" s="8"/>
      <c r="B884" s="8"/>
      <c r="C884" s="8"/>
      <c r="D884" s="205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</row>
    <row r="885" ht="15.75" customHeight="1">
      <c r="A885" s="8"/>
      <c r="B885" s="8"/>
      <c r="C885" s="8"/>
      <c r="D885" s="205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</row>
    <row r="886" ht="15.75" customHeight="1">
      <c r="A886" s="8"/>
      <c r="B886" s="8"/>
      <c r="C886" s="8"/>
      <c r="D886" s="205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</row>
    <row r="887" ht="15.75" customHeight="1">
      <c r="A887" s="8"/>
      <c r="B887" s="8"/>
      <c r="C887" s="8"/>
      <c r="D887" s="205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</row>
    <row r="888" ht="15.75" customHeight="1">
      <c r="A888" s="8"/>
      <c r="B888" s="8"/>
      <c r="C888" s="8"/>
      <c r="D888" s="205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</row>
    <row r="889" ht="15.75" customHeight="1">
      <c r="A889" s="8"/>
      <c r="B889" s="8"/>
      <c r="C889" s="8"/>
      <c r="D889" s="205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</row>
    <row r="890" ht="15.75" customHeight="1">
      <c r="A890" s="8"/>
      <c r="B890" s="8"/>
      <c r="C890" s="8"/>
      <c r="D890" s="205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</row>
    <row r="891" ht="15.75" customHeight="1">
      <c r="A891" s="8"/>
      <c r="B891" s="8"/>
      <c r="C891" s="8"/>
      <c r="D891" s="205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</row>
    <row r="892" ht="15.75" customHeight="1">
      <c r="A892" s="8"/>
      <c r="B892" s="8"/>
      <c r="C892" s="8"/>
      <c r="D892" s="205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</row>
    <row r="893" ht="15.75" customHeight="1">
      <c r="A893" s="8"/>
      <c r="B893" s="8"/>
      <c r="C893" s="8"/>
      <c r="D893" s="205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</row>
    <row r="894" ht="15.75" customHeight="1">
      <c r="A894" s="8"/>
      <c r="B894" s="8"/>
      <c r="C894" s="8"/>
      <c r="D894" s="205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</row>
    <row r="895" ht="15.75" customHeight="1">
      <c r="A895" s="8"/>
      <c r="B895" s="8"/>
      <c r="C895" s="8"/>
      <c r="D895" s="205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</row>
    <row r="896" ht="15.75" customHeight="1">
      <c r="A896" s="8"/>
      <c r="B896" s="8"/>
      <c r="C896" s="8"/>
      <c r="D896" s="205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ht="15.75" customHeight="1">
      <c r="A897" s="8"/>
      <c r="B897" s="8"/>
      <c r="C897" s="8"/>
      <c r="D897" s="205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</row>
    <row r="898" ht="15.75" customHeight="1">
      <c r="A898" s="8"/>
      <c r="B898" s="8"/>
      <c r="C898" s="8"/>
      <c r="D898" s="205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</row>
    <row r="899" ht="15.75" customHeight="1">
      <c r="A899" s="8"/>
      <c r="B899" s="8"/>
      <c r="C899" s="8"/>
      <c r="D899" s="205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</row>
    <row r="900" ht="15.75" customHeight="1">
      <c r="A900" s="8"/>
      <c r="B900" s="8"/>
      <c r="C900" s="8"/>
      <c r="D900" s="205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</row>
    <row r="901" ht="15.75" customHeight="1">
      <c r="A901" s="8"/>
      <c r="B901" s="8"/>
      <c r="C901" s="8"/>
      <c r="D901" s="205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</row>
    <row r="902" ht="15.75" customHeight="1">
      <c r="A902" s="8"/>
      <c r="B902" s="8"/>
      <c r="C902" s="8"/>
      <c r="D902" s="205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</row>
    <row r="903" ht="15.75" customHeight="1">
      <c r="A903" s="8"/>
      <c r="B903" s="8"/>
      <c r="C903" s="8"/>
      <c r="D903" s="205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</row>
    <row r="904" ht="15.75" customHeight="1">
      <c r="A904" s="8"/>
      <c r="B904" s="8"/>
      <c r="C904" s="8"/>
      <c r="D904" s="205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</row>
    <row r="905" ht="15.75" customHeight="1">
      <c r="A905" s="8"/>
      <c r="B905" s="8"/>
      <c r="C905" s="8"/>
      <c r="D905" s="205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</row>
    <row r="906" ht="15.75" customHeight="1">
      <c r="A906" s="8"/>
      <c r="B906" s="8"/>
      <c r="C906" s="8"/>
      <c r="D906" s="205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</row>
    <row r="907" ht="15.75" customHeight="1">
      <c r="A907" s="8"/>
      <c r="B907" s="8"/>
      <c r="C907" s="8"/>
      <c r="D907" s="205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</row>
    <row r="908" ht="15.75" customHeight="1">
      <c r="A908" s="8"/>
      <c r="B908" s="8"/>
      <c r="C908" s="8"/>
      <c r="D908" s="205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</row>
    <row r="909" ht="15.75" customHeight="1">
      <c r="A909" s="8"/>
      <c r="B909" s="8"/>
      <c r="C909" s="8"/>
      <c r="D909" s="205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</row>
    <row r="910" ht="15.75" customHeight="1">
      <c r="A910" s="8"/>
      <c r="B910" s="8"/>
      <c r="C910" s="8"/>
      <c r="D910" s="205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</row>
    <row r="911" ht="15.75" customHeight="1">
      <c r="A911" s="8"/>
      <c r="B911" s="8"/>
      <c r="C911" s="8"/>
      <c r="D911" s="205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</row>
    <row r="912" ht="15.75" customHeight="1">
      <c r="A912" s="8"/>
      <c r="B912" s="8"/>
      <c r="C912" s="8"/>
      <c r="D912" s="205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</row>
    <row r="913" ht="15.75" customHeight="1">
      <c r="A913" s="8"/>
      <c r="B913" s="8"/>
      <c r="C913" s="8"/>
      <c r="D913" s="205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</row>
    <row r="914" ht="15.75" customHeight="1">
      <c r="A914" s="8"/>
      <c r="B914" s="8"/>
      <c r="C914" s="8"/>
      <c r="D914" s="205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</row>
    <row r="915" ht="15.75" customHeight="1">
      <c r="A915" s="8"/>
      <c r="B915" s="8"/>
      <c r="C915" s="8"/>
      <c r="D915" s="205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</row>
    <row r="916" ht="15.75" customHeight="1">
      <c r="A916" s="8"/>
      <c r="B916" s="8"/>
      <c r="C916" s="8"/>
      <c r="D916" s="205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</row>
    <row r="917" ht="15.75" customHeight="1">
      <c r="A917" s="8"/>
      <c r="B917" s="8"/>
      <c r="C917" s="8"/>
      <c r="D917" s="205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</row>
    <row r="918" ht="15.75" customHeight="1">
      <c r="A918" s="8"/>
      <c r="B918" s="8"/>
      <c r="C918" s="8"/>
      <c r="D918" s="205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ht="15.75" customHeight="1">
      <c r="A919" s="8"/>
      <c r="B919" s="8"/>
      <c r="C919" s="8"/>
      <c r="D919" s="205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</row>
    <row r="920" ht="15.75" customHeight="1">
      <c r="A920" s="8"/>
      <c r="B920" s="8"/>
      <c r="C920" s="8"/>
      <c r="D920" s="205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</row>
    <row r="921" ht="15.75" customHeight="1">
      <c r="A921" s="8"/>
      <c r="B921" s="8"/>
      <c r="C921" s="8"/>
      <c r="D921" s="205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</row>
    <row r="922" ht="15.75" customHeight="1">
      <c r="A922" s="8"/>
      <c r="B922" s="8"/>
      <c r="C922" s="8"/>
      <c r="D922" s="205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</row>
    <row r="923" ht="15.75" customHeight="1">
      <c r="A923" s="8"/>
      <c r="B923" s="8"/>
      <c r="C923" s="8"/>
      <c r="D923" s="205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</row>
    <row r="924" ht="15.75" customHeight="1">
      <c r="A924" s="8"/>
      <c r="B924" s="8"/>
      <c r="C924" s="8"/>
      <c r="D924" s="205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</row>
    <row r="925" ht="15.75" customHeight="1">
      <c r="A925" s="8"/>
      <c r="B925" s="8"/>
      <c r="C925" s="8"/>
      <c r="D925" s="205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</row>
    <row r="926" ht="15.75" customHeight="1">
      <c r="A926" s="8"/>
      <c r="B926" s="8"/>
      <c r="C926" s="8"/>
      <c r="D926" s="205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</row>
    <row r="927" ht="15.75" customHeight="1">
      <c r="A927" s="8"/>
      <c r="B927" s="8"/>
      <c r="C927" s="8"/>
      <c r="D927" s="205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</row>
    <row r="928" ht="15.75" customHeight="1">
      <c r="A928" s="8"/>
      <c r="B928" s="8"/>
      <c r="C928" s="8"/>
      <c r="D928" s="205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</row>
    <row r="929" ht="15.75" customHeight="1">
      <c r="A929" s="8"/>
      <c r="B929" s="8"/>
      <c r="C929" s="8"/>
      <c r="D929" s="205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</row>
    <row r="930" ht="15.75" customHeight="1">
      <c r="A930" s="8"/>
      <c r="B930" s="8"/>
      <c r="C930" s="8"/>
      <c r="D930" s="205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</row>
    <row r="931" ht="15.75" customHeight="1">
      <c r="A931" s="8"/>
      <c r="B931" s="8"/>
      <c r="C931" s="8"/>
      <c r="D931" s="205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</row>
    <row r="932" ht="15.75" customHeight="1">
      <c r="A932" s="8"/>
      <c r="B932" s="8"/>
      <c r="C932" s="8"/>
      <c r="D932" s="205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</row>
    <row r="933" ht="15.75" customHeight="1">
      <c r="A933" s="8"/>
      <c r="B933" s="8"/>
      <c r="C933" s="8"/>
      <c r="D933" s="205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</row>
    <row r="934" ht="15.75" customHeight="1">
      <c r="A934" s="8"/>
      <c r="B934" s="8"/>
      <c r="C934" s="8"/>
      <c r="D934" s="205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</row>
    <row r="935" ht="15.75" customHeight="1">
      <c r="A935" s="8"/>
      <c r="B935" s="8"/>
      <c r="C935" s="8"/>
      <c r="D935" s="205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</row>
    <row r="936" ht="15.75" customHeight="1">
      <c r="A936" s="8"/>
      <c r="B936" s="8"/>
      <c r="C936" s="8"/>
      <c r="D936" s="205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</row>
    <row r="937" ht="15.75" customHeight="1">
      <c r="A937" s="8"/>
      <c r="B937" s="8"/>
      <c r="C937" s="8"/>
      <c r="D937" s="205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</row>
    <row r="938" ht="15.75" customHeight="1">
      <c r="A938" s="8"/>
      <c r="B938" s="8"/>
      <c r="C938" s="8"/>
      <c r="D938" s="205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</row>
    <row r="939" ht="15.75" customHeight="1">
      <c r="A939" s="8"/>
      <c r="B939" s="8"/>
      <c r="C939" s="8"/>
      <c r="D939" s="205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</row>
    <row r="940" ht="15.75" customHeight="1">
      <c r="A940" s="8"/>
      <c r="B940" s="8"/>
      <c r="C940" s="8"/>
      <c r="D940" s="205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</row>
    <row r="941" ht="15.75" customHeight="1">
      <c r="A941" s="8"/>
      <c r="B941" s="8"/>
      <c r="C941" s="8"/>
      <c r="D941" s="205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</row>
    <row r="942" ht="15.75" customHeight="1">
      <c r="A942" s="8"/>
      <c r="B942" s="8"/>
      <c r="C942" s="8"/>
      <c r="D942" s="205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</row>
    <row r="943" ht="15.75" customHeight="1">
      <c r="A943" s="8"/>
      <c r="B943" s="8"/>
      <c r="C943" s="8"/>
      <c r="D943" s="205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</row>
    <row r="944" ht="15.75" customHeight="1">
      <c r="A944" s="8"/>
      <c r="B944" s="8"/>
      <c r="C944" s="8"/>
      <c r="D944" s="205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</row>
    <row r="945" ht="15.75" customHeight="1">
      <c r="A945" s="8"/>
      <c r="B945" s="8"/>
      <c r="C945" s="8"/>
      <c r="D945" s="205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</row>
    <row r="946" ht="15.75" customHeight="1">
      <c r="A946" s="8"/>
      <c r="B946" s="8"/>
      <c r="C946" s="8"/>
      <c r="D946" s="205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</row>
    <row r="947" ht="15.75" customHeight="1">
      <c r="A947" s="8"/>
      <c r="B947" s="8"/>
      <c r="C947" s="8"/>
      <c r="D947" s="205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</row>
    <row r="948" ht="15.75" customHeight="1">
      <c r="A948" s="8"/>
      <c r="B948" s="8"/>
      <c r="C948" s="8"/>
      <c r="D948" s="205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</row>
    <row r="949" ht="15.75" customHeight="1">
      <c r="A949" s="8"/>
      <c r="B949" s="8"/>
      <c r="C949" s="8"/>
      <c r="D949" s="205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</row>
    <row r="950" ht="15.75" customHeight="1">
      <c r="A950" s="8"/>
      <c r="B950" s="8"/>
      <c r="C950" s="8"/>
      <c r="D950" s="205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</row>
    <row r="951" ht="15.75" customHeight="1">
      <c r="A951" s="8"/>
      <c r="B951" s="8"/>
      <c r="C951" s="8"/>
      <c r="D951" s="205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</row>
    <row r="952" ht="15.75" customHeight="1">
      <c r="A952" s="8"/>
      <c r="B952" s="8"/>
      <c r="C952" s="8"/>
      <c r="D952" s="205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</row>
    <row r="953" ht="15.75" customHeight="1">
      <c r="A953" s="8"/>
      <c r="B953" s="8"/>
      <c r="C953" s="8"/>
      <c r="D953" s="205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</row>
    <row r="954" ht="15.75" customHeight="1">
      <c r="A954" s="8"/>
      <c r="B954" s="8"/>
      <c r="C954" s="8"/>
      <c r="D954" s="205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</row>
    <row r="955" ht="15.75" customHeight="1">
      <c r="A955" s="8"/>
      <c r="B955" s="8"/>
      <c r="C955" s="8"/>
      <c r="D955" s="205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</row>
    <row r="956" ht="15.75" customHeight="1">
      <c r="A956" s="8"/>
      <c r="B956" s="8"/>
      <c r="C956" s="8"/>
      <c r="D956" s="205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</row>
    <row r="957" ht="15.75" customHeight="1">
      <c r="A957" s="8"/>
      <c r="B957" s="8"/>
      <c r="C957" s="8"/>
      <c r="D957" s="205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</row>
    <row r="958" ht="15.75" customHeight="1">
      <c r="A958" s="8"/>
      <c r="B958" s="8"/>
      <c r="C958" s="8"/>
      <c r="D958" s="205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</row>
    <row r="959" ht="15.75" customHeight="1">
      <c r="A959" s="8"/>
      <c r="B959" s="8"/>
      <c r="C959" s="8"/>
      <c r="D959" s="205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</row>
    <row r="960" ht="15.75" customHeight="1">
      <c r="A960" s="8"/>
      <c r="B960" s="8"/>
      <c r="C960" s="8"/>
      <c r="D960" s="205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</row>
    <row r="961" ht="15.75" customHeight="1">
      <c r="A961" s="8"/>
      <c r="B961" s="8"/>
      <c r="C961" s="8"/>
      <c r="D961" s="205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</row>
    <row r="962" ht="15.75" customHeight="1">
      <c r="A962" s="8"/>
      <c r="B962" s="8"/>
      <c r="C962" s="8"/>
      <c r="D962" s="205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</row>
    <row r="963" ht="15.75" customHeight="1">
      <c r="A963" s="8"/>
      <c r="B963" s="8"/>
      <c r="C963" s="8"/>
      <c r="D963" s="205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</row>
    <row r="964" ht="15.75" customHeight="1">
      <c r="A964" s="8"/>
      <c r="B964" s="8"/>
      <c r="C964" s="8"/>
      <c r="D964" s="205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</row>
    <row r="965" ht="15.75" customHeight="1">
      <c r="A965" s="8"/>
      <c r="B965" s="8"/>
      <c r="C965" s="8"/>
      <c r="D965" s="205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</row>
    <row r="966" ht="15.75" customHeight="1">
      <c r="A966" s="8"/>
      <c r="B966" s="8"/>
      <c r="C966" s="8"/>
      <c r="D966" s="205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</row>
    <row r="967" ht="15.75" customHeight="1">
      <c r="A967" s="8"/>
      <c r="B967" s="8"/>
      <c r="C967" s="8"/>
      <c r="D967" s="205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</row>
    <row r="968" ht="15.75" customHeight="1">
      <c r="A968" s="8"/>
      <c r="B968" s="8"/>
      <c r="C968" s="8"/>
      <c r="D968" s="205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</row>
    <row r="969" ht="15.75" customHeight="1">
      <c r="A969" s="8"/>
      <c r="B969" s="8"/>
      <c r="C969" s="8"/>
      <c r="D969" s="205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</row>
    <row r="970" ht="15.75" customHeight="1">
      <c r="A970" s="8"/>
      <c r="B970" s="8"/>
      <c r="C970" s="8"/>
      <c r="D970" s="205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</row>
    <row r="971" ht="15.75" customHeight="1">
      <c r="A971" s="8"/>
      <c r="B971" s="8"/>
      <c r="C971" s="8"/>
      <c r="D971" s="205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</row>
    <row r="972" ht="15.75" customHeight="1">
      <c r="A972" s="8"/>
      <c r="B972" s="8"/>
      <c r="C972" s="8"/>
      <c r="D972" s="205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</row>
    <row r="973" ht="15.75" customHeight="1">
      <c r="A973" s="8"/>
      <c r="B973" s="8"/>
      <c r="C973" s="8"/>
      <c r="D973" s="205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</row>
    <row r="974" ht="15.75" customHeight="1">
      <c r="A974" s="8"/>
      <c r="B974" s="8"/>
      <c r="C974" s="8"/>
      <c r="D974" s="205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</row>
    <row r="975" ht="15.75" customHeight="1">
      <c r="A975" s="8"/>
      <c r="B975" s="8"/>
      <c r="C975" s="8"/>
      <c r="D975" s="205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</row>
    <row r="976" ht="15.75" customHeight="1">
      <c r="A976" s="8"/>
      <c r="B976" s="8"/>
      <c r="C976" s="8"/>
      <c r="D976" s="205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</row>
    <row r="977" ht="15.75" customHeight="1">
      <c r="A977" s="8"/>
      <c r="B977" s="8"/>
      <c r="C977" s="8"/>
      <c r="D977" s="205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</row>
    <row r="978" ht="15.75" customHeight="1">
      <c r="A978" s="8"/>
      <c r="B978" s="8"/>
      <c r="C978" s="8"/>
      <c r="D978" s="205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ht="15.75" customHeight="1">
      <c r="A979" s="8"/>
      <c r="B979" s="8"/>
      <c r="C979" s="8"/>
      <c r="D979" s="205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</row>
    <row r="980" ht="15.75" customHeight="1">
      <c r="A980" s="8"/>
      <c r="B980" s="8"/>
      <c r="C980" s="8"/>
      <c r="D980" s="205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</row>
    <row r="981" ht="15.75" customHeight="1">
      <c r="A981" s="8"/>
      <c r="B981" s="8"/>
      <c r="C981" s="8"/>
      <c r="D981" s="205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</row>
    <row r="982" ht="15.75" customHeight="1">
      <c r="A982" s="8"/>
      <c r="B982" s="8"/>
      <c r="C982" s="8"/>
      <c r="D982" s="205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</row>
    <row r="983" ht="15.75" customHeight="1">
      <c r="A983" s="8"/>
      <c r="B983" s="8"/>
      <c r="C983" s="8"/>
      <c r="D983" s="205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</row>
    <row r="984" ht="15.75" customHeight="1">
      <c r="A984" s="8"/>
      <c r="B984" s="8"/>
      <c r="C984" s="8"/>
      <c r="D984" s="205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</row>
    <row r="985" ht="15.75" customHeight="1">
      <c r="A985" s="8"/>
      <c r="B985" s="8"/>
      <c r="C985" s="8"/>
      <c r="D985" s="205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</row>
    <row r="986" ht="15.75" customHeight="1">
      <c r="A986" s="8"/>
      <c r="B986" s="8"/>
      <c r="C986" s="8"/>
      <c r="D986" s="205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</row>
    <row r="987" ht="15.75" customHeight="1">
      <c r="A987" s="8"/>
      <c r="B987" s="8"/>
      <c r="C987" s="8"/>
      <c r="D987" s="205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</row>
    <row r="988" ht="15.75" customHeight="1">
      <c r="A988" s="8"/>
      <c r="B988" s="8"/>
      <c r="C988" s="8"/>
      <c r="D988" s="205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</row>
    <row r="989" ht="15.75" customHeight="1">
      <c r="A989" s="8"/>
      <c r="B989" s="8"/>
      <c r="C989" s="8"/>
      <c r="D989" s="205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</row>
    <row r="990" ht="15.75" customHeight="1">
      <c r="A990" s="8"/>
      <c r="B990" s="8"/>
      <c r="C990" s="8"/>
      <c r="D990" s="205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</row>
    <row r="991" ht="15.75" customHeight="1">
      <c r="A991" s="8"/>
      <c r="B991" s="8"/>
      <c r="C991" s="8"/>
      <c r="D991" s="205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</row>
    <row r="992" ht="15.75" customHeight="1">
      <c r="A992" s="8"/>
      <c r="B992" s="8"/>
      <c r="C992" s="8"/>
      <c r="D992" s="205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</row>
    <row r="993" ht="15.75" customHeight="1">
      <c r="A993" s="8"/>
      <c r="B993" s="8"/>
      <c r="C993" s="8"/>
      <c r="D993" s="205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</row>
    <row r="994" ht="15.75" customHeight="1">
      <c r="A994" s="8"/>
      <c r="B994" s="8"/>
      <c r="C994" s="8"/>
      <c r="D994" s="205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</row>
    <row r="995" ht="15.75" customHeight="1">
      <c r="A995" s="8"/>
      <c r="B995" s="8"/>
      <c r="C995" s="8"/>
      <c r="D995" s="205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</row>
    <row r="996" ht="15.75" customHeight="1">
      <c r="A996" s="8"/>
      <c r="B996" s="8"/>
      <c r="C996" s="8"/>
      <c r="D996" s="205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</row>
    <row r="997" ht="15.75" customHeight="1">
      <c r="A997" s="8"/>
      <c r="B997" s="8"/>
      <c r="C997" s="8"/>
      <c r="D997" s="205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</row>
    <row r="998" ht="15.75" customHeight="1">
      <c r="A998" s="8"/>
      <c r="B998" s="8"/>
      <c r="C998" s="8"/>
      <c r="D998" s="205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</row>
    <row r="999" ht="15.75" customHeight="1">
      <c r="A999" s="8"/>
      <c r="B999" s="8"/>
      <c r="C999" s="8"/>
      <c r="D999" s="205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</row>
    <row r="1000" ht="15.75" customHeight="1">
      <c r="A1000" s="8"/>
      <c r="B1000" s="8"/>
      <c r="C1000" s="8"/>
      <c r="D1000" s="205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</row>
    <row r="1001" ht="15.75" customHeight="1">
      <c r="A1001" s="8"/>
      <c r="B1001" s="8"/>
      <c r="C1001" s="8"/>
      <c r="D1001" s="205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</row>
  </sheetData>
  <mergeCells count="37">
    <mergeCell ref="B3:B8"/>
    <mergeCell ref="C3:J3"/>
    <mergeCell ref="C4:J4"/>
    <mergeCell ref="C5:J5"/>
    <mergeCell ref="C6:J6"/>
    <mergeCell ref="C7:J7"/>
    <mergeCell ref="C8:J8"/>
    <mergeCell ref="C9:J9"/>
    <mergeCell ref="A11:O11"/>
    <mergeCell ref="A12:A13"/>
    <mergeCell ref="B12:B13"/>
    <mergeCell ref="E12:F12"/>
    <mergeCell ref="G12:H12"/>
    <mergeCell ref="I12:J12"/>
    <mergeCell ref="K12:L12"/>
    <mergeCell ref="M12:N12"/>
    <mergeCell ref="E25:F25"/>
    <mergeCell ref="G25:H25"/>
    <mergeCell ref="I25:J25"/>
    <mergeCell ref="K25:L25"/>
    <mergeCell ref="M25:N25"/>
    <mergeCell ref="I27:J27"/>
    <mergeCell ref="K27:L27"/>
    <mergeCell ref="E27:F27"/>
    <mergeCell ref="E28:F28"/>
    <mergeCell ref="G28:H28"/>
    <mergeCell ref="I28:J28"/>
    <mergeCell ref="K28:L28"/>
    <mergeCell ref="M28:N28"/>
    <mergeCell ref="A30:J30"/>
    <mergeCell ref="E26:F26"/>
    <mergeCell ref="G26:H26"/>
    <mergeCell ref="I26:J26"/>
    <mergeCell ref="K26:L26"/>
    <mergeCell ref="M26:N26"/>
    <mergeCell ref="G27:H27"/>
    <mergeCell ref="M27:N27"/>
  </mergeCells>
  <conditionalFormatting sqref="O14:O22">
    <cfRule type="cellIs" dxfId="0" priority="1" operator="greaterThanOrEqual">
      <formula>"50%"</formula>
    </cfRule>
  </conditionalFormatting>
  <conditionalFormatting sqref="O14:O22">
    <cfRule type="cellIs" dxfId="1" priority="2" operator="between">
      <formula>"0%"</formula>
      <formula>"50%"</formula>
    </cfRule>
  </conditionalFormatting>
  <conditionalFormatting sqref="O14:O22">
    <cfRule type="cellIs" dxfId="2" priority="3" operator="equal">
      <formula>"0%"</formula>
    </cfRule>
  </conditionalFormatting>
  <conditionalFormatting sqref="O14:O23">
    <cfRule type="cellIs" dxfId="3" priority="4" operator="equal">
      <formula>"100%"</formula>
    </cfRule>
  </conditionalFormatting>
  <printOptions horizontalCentered="1"/>
  <pageMargins bottom="0.75" footer="0.0" header="0.0" left="0.25" right="0.25" top="0.7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showGridLines="0" workbookViewId="0"/>
  </sheetViews>
  <sheetFormatPr customHeight="1" defaultColWidth="12.63" defaultRowHeight="15.0"/>
  <cols>
    <col customWidth="1" min="1" max="7" width="14.38"/>
    <col customWidth="1" min="8" max="8" width="22.38"/>
    <col customWidth="1" min="9" max="13" width="14.38"/>
  </cols>
  <sheetData>
    <row r="1">
      <c r="A1" s="14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5"/>
      <c r="B2" s="20"/>
      <c r="C2" s="20"/>
      <c r="D2" s="23"/>
      <c r="E2" s="23"/>
      <c r="F2" s="23"/>
      <c r="G2" s="23"/>
      <c r="H2" s="25"/>
      <c r="I2" s="30"/>
      <c r="J2" s="30"/>
      <c r="K2" s="30"/>
      <c r="L2" s="33"/>
      <c r="M2" s="33"/>
    </row>
    <row r="3" ht="15.0" customHeight="1">
      <c r="A3" s="37"/>
      <c r="B3" s="40"/>
      <c r="C3" s="32"/>
      <c r="D3" s="7" t="s">
        <v>0</v>
      </c>
      <c r="E3" s="9"/>
      <c r="F3" s="9"/>
      <c r="G3" s="9"/>
      <c r="H3" s="9"/>
      <c r="I3" s="9"/>
      <c r="J3" s="9"/>
      <c r="K3" s="10"/>
      <c r="L3" s="45"/>
      <c r="M3" s="45"/>
    </row>
    <row r="4" ht="15.0" customHeight="1">
      <c r="A4" s="24"/>
      <c r="B4" s="49"/>
      <c r="C4" s="52"/>
      <c r="D4" s="13" t="s">
        <v>1</v>
      </c>
      <c r="E4" s="9"/>
      <c r="F4" s="9"/>
      <c r="G4" s="9"/>
      <c r="H4" s="9"/>
      <c r="I4" s="9"/>
      <c r="J4" s="9"/>
      <c r="K4" s="10"/>
      <c r="L4" s="55"/>
      <c r="M4" s="57"/>
    </row>
    <row r="5" ht="15.0" customHeight="1">
      <c r="A5" s="24"/>
      <c r="B5" s="49"/>
      <c r="C5" s="52"/>
      <c r="D5" s="7" t="s">
        <v>2</v>
      </c>
      <c r="E5" s="9"/>
      <c r="F5" s="9"/>
      <c r="G5" s="9"/>
      <c r="H5" s="9"/>
      <c r="I5" s="9"/>
      <c r="J5" s="9"/>
      <c r="K5" s="10"/>
      <c r="L5" s="61"/>
    </row>
    <row r="6" ht="15.0" customHeight="1">
      <c r="A6" s="24"/>
      <c r="B6" s="49"/>
      <c r="C6" s="52"/>
      <c r="D6" s="17" t="s">
        <v>3</v>
      </c>
      <c r="E6" s="9"/>
      <c r="F6" s="9"/>
      <c r="G6" s="9"/>
      <c r="H6" s="9"/>
      <c r="I6" s="9"/>
      <c r="J6" s="9"/>
      <c r="K6" s="10"/>
      <c r="L6" s="66"/>
      <c r="M6" s="67"/>
    </row>
    <row r="7" ht="15.0" customHeight="1">
      <c r="A7" s="24"/>
      <c r="B7" s="49"/>
      <c r="C7" s="52"/>
      <c r="D7" s="21" t="s">
        <v>4</v>
      </c>
      <c r="E7" s="9"/>
      <c r="F7" s="9"/>
      <c r="G7" s="9"/>
      <c r="H7" s="9"/>
      <c r="I7" s="9"/>
      <c r="J7" s="9"/>
      <c r="K7" s="10"/>
      <c r="L7" s="66"/>
      <c r="M7" s="73"/>
    </row>
    <row r="8">
      <c r="A8" s="47"/>
      <c r="B8" s="49"/>
      <c r="C8" s="52"/>
      <c r="D8" s="13" t="s">
        <v>5</v>
      </c>
      <c r="E8" s="9"/>
      <c r="F8" s="9"/>
      <c r="G8" s="9"/>
      <c r="H8" s="9"/>
      <c r="I8" s="9"/>
      <c r="J8" s="9"/>
      <c r="K8" s="10"/>
      <c r="L8" s="45"/>
      <c r="M8" s="45"/>
    </row>
    <row r="9">
      <c r="A9" s="81"/>
      <c r="B9" s="34"/>
      <c r="C9" s="36"/>
      <c r="D9" s="63" t="s">
        <v>6</v>
      </c>
      <c r="E9" s="9"/>
      <c r="F9" s="9"/>
      <c r="G9" s="9"/>
      <c r="H9" s="9"/>
      <c r="I9" s="9"/>
      <c r="J9" s="9"/>
      <c r="K9" s="10"/>
    </row>
    <row r="10">
      <c r="A10" s="81"/>
      <c r="B10" s="20"/>
      <c r="C10" s="20"/>
      <c r="D10" s="91"/>
      <c r="E10" s="91"/>
      <c r="F10" s="91"/>
      <c r="G10" s="91"/>
      <c r="H10" s="81"/>
      <c r="I10" s="81"/>
      <c r="J10" s="81"/>
      <c r="K10" s="81"/>
    </row>
    <row r="11">
      <c r="A11" s="14" t="s">
        <v>37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98" t="s">
        <v>38</v>
      </c>
      <c r="B12" s="48"/>
      <c r="C12" s="48"/>
      <c r="D12" s="48"/>
      <c r="E12" s="48"/>
      <c r="F12" s="48"/>
      <c r="G12" s="48"/>
      <c r="H12" s="48"/>
      <c r="I12" s="48"/>
      <c r="J12" s="48"/>
      <c r="K12" s="51"/>
    </row>
    <row r="13">
      <c r="A13" s="100" t="s">
        <v>40</v>
      </c>
      <c r="B13" s="103" t="s">
        <v>41</v>
      </c>
      <c r="C13" s="105"/>
      <c r="D13" s="106"/>
      <c r="E13" s="100" t="s">
        <v>46</v>
      </c>
      <c r="F13" s="100" t="s">
        <v>48</v>
      </c>
      <c r="G13" s="100" t="s">
        <v>50</v>
      </c>
      <c r="H13" s="100" t="s">
        <v>51</v>
      </c>
      <c r="I13" s="98" t="s">
        <v>52</v>
      </c>
      <c r="J13" s="48"/>
      <c r="K13" s="51"/>
    </row>
    <row r="14">
      <c r="A14" s="92"/>
      <c r="B14" s="117"/>
      <c r="C14" s="119"/>
      <c r="D14" s="120"/>
      <c r="E14" s="92"/>
      <c r="F14" s="92"/>
      <c r="G14" s="92"/>
      <c r="H14" s="92"/>
      <c r="I14" s="129" t="s">
        <v>55</v>
      </c>
      <c r="J14" s="129" t="s">
        <v>57</v>
      </c>
      <c r="K14" s="129" t="s">
        <v>58</v>
      </c>
    </row>
    <row r="15">
      <c r="A15" s="130">
        <v>1.0</v>
      </c>
      <c r="B15" s="131" t="s">
        <v>60</v>
      </c>
      <c r="C15" s="48"/>
      <c r="D15" s="51"/>
      <c r="E15" s="132"/>
      <c r="F15" s="133">
        <v>0.03</v>
      </c>
      <c r="G15" s="132"/>
      <c r="H15" s="130" t="s">
        <v>63</v>
      </c>
      <c r="I15" s="135">
        <v>0.03</v>
      </c>
      <c r="J15" s="135">
        <v>0.04</v>
      </c>
      <c r="K15" s="135">
        <v>0.055</v>
      </c>
    </row>
    <row r="16">
      <c r="A16" s="130">
        <v>2.0</v>
      </c>
      <c r="B16" s="131" t="s">
        <v>64</v>
      </c>
      <c r="C16" s="48"/>
      <c r="D16" s="51"/>
      <c r="E16" s="132"/>
      <c r="F16" s="133">
        <v>0.008</v>
      </c>
      <c r="G16" s="132"/>
      <c r="H16" s="130" t="s">
        <v>63</v>
      </c>
      <c r="I16" s="135">
        <v>0.008</v>
      </c>
      <c r="J16" s="135">
        <v>0.008</v>
      </c>
      <c r="K16" s="135">
        <v>0.01</v>
      </c>
    </row>
    <row r="17">
      <c r="A17" s="130">
        <v>3.0</v>
      </c>
      <c r="B17" s="131" t="s">
        <v>65</v>
      </c>
      <c r="C17" s="48"/>
      <c r="D17" s="51"/>
      <c r="E17" s="132"/>
      <c r="F17" s="133">
        <v>0.0097</v>
      </c>
      <c r="G17" s="132"/>
      <c r="H17" s="130" t="s">
        <v>63</v>
      </c>
      <c r="I17" s="135">
        <v>0.0097</v>
      </c>
      <c r="J17" s="135">
        <v>0.0127</v>
      </c>
      <c r="K17" s="135">
        <v>0.0127</v>
      </c>
    </row>
    <row r="18">
      <c r="A18" s="130">
        <v>4.0</v>
      </c>
      <c r="B18" s="131" t="s">
        <v>69</v>
      </c>
      <c r="C18" s="48"/>
      <c r="D18" s="51"/>
      <c r="E18" s="132"/>
      <c r="F18" s="133">
        <v>0.0059</v>
      </c>
      <c r="G18" s="132"/>
      <c r="H18" s="130" t="s">
        <v>63</v>
      </c>
      <c r="I18" s="135">
        <v>0.0059</v>
      </c>
      <c r="J18" s="135">
        <v>0.0123</v>
      </c>
      <c r="K18" s="135">
        <v>0.0139</v>
      </c>
    </row>
    <row r="19">
      <c r="A19" s="130">
        <v>5.0</v>
      </c>
      <c r="B19" s="131" t="s">
        <v>71</v>
      </c>
      <c r="C19" s="48"/>
      <c r="D19" s="51"/>
      <c r="E19" s="132"/>
      <c r="F19" s="133">
        <v>0.0625</v>
      </c>
      <c r="G19" s="132"/>
      <c r="H19" s="130" t="s">
        <v>63</v>
      </c>
      <c r="I19" s="135">
        <v>0.0616</v>
      </c>
      <c r="J19" s="135">
        <v>0.074</v>
      </c>
      <c r="K19" s="135">
        <v>0.0896</v>
      </c>
    </row>
    <row r="20">
      <c r="A20" s="130">
        <v>6.0</v>
      </c>
      <c r="B20" s="131" t="s">
        <v>72</v>
      </c>
      <c r="C20" s="48"/>
      <c r="D20" s="51"/>
      <c r="E20" s="132"/>
      <c r="F20" s="133">
        <f>SUM(F21:F24)</f>
        <v>0.0665</v>
      </c>
      <c r="G20" s="147" t="s">
        <v>81</v>
      </c>
      <c r="H20" s="105"/>
      <c r="I20" s="105"/>
      <c r="J20" s="105"/>
      <c r="K20" s="106"/>
    </row>
    <row r="21" ht="15.75" customHeight="1">
      <c r="A21" s="149">
        <v>43836.0</v>
      </c>
      <c r="B21" s="131" t="s">
        <v>85</v>
      </c>
      <c r="C21" s="48"/>
      <c r="D21" s="48"/>
      <c r="E21" s="51"/>
      <c r="F21" s="133">
        <v>0.0065</v>
      </c>
      <c r="G21" s="151"/>
      <c r="K21" s="152"/>
    </row>
    <row r="22" ht="15.75" customHeight="1">
      <c r="A22" s="149">
        <v>43867.0</v>
      </c>
      <c r="B22" s="131" t="s">
        <v>90</v>
      </c>
      <c r="C22" s="48"/>
      <c r="D22" s="48"/>
      <c r="E22" s="51"/>
      <c r="F22" s="133">
        <v>0.03</v>
      </c>
      <c r="G22" s="151"/>
      <c r="K22" s="152"/>
    </row>
    <row r="23" ht="15.75" customHeight="1">
      <c r="A23" s="149">
        <v>43896.0</v>
      </c>
      <c r="B23" s="131" t="s">
        <v>91</v>
      </c>
      <c r="C23" s="48"/>
      <c r="D23" s="48"/>
      <c r="E23" s="51"/>
      <c r="F23" s="133">
        <v>0.03</v>
      </c>
      <c r="G23" s="151"/>
      <c r="K23" s="152"/>
    </row>
    <row r="24" ht="15.75" customHeight="1">
      <c r="A24" s="149">
        <v>43927.0</v>
      </c>
      <c r="B24" s="131" t="s">
        <v>93</v>
      </c>
      <c r="C24" s="48"/>
      <c r="D24" s="48"/>
      <c r="E24" s="51"/>
      <c r="F24" s="133">
        <v>0.0</v>
      </c>
      <c r="G24" s="151"/>
      <c r="K24" s="152"/>
    </row>
    <row r="25" ht="15.75" customHeight="1">
      <c r="A25" s="155"/>
      <c r="B25" s="119"/>
      <c r="C25" s="119"/>
      <c r="D25" s="119"/>
      <c r="E25" s="119"/>
      <c r="F25" s="120"/>
      <c r="G25" s="151"/>
      <c r="K25" s="152"/>
    </row>
    <row r="26" ht="15.75" customHeight="1">
      <c r="A26" s="98" t="s">
        <v>100</v>
      </c>
      <c r="B26" s="48"/>
      <c r="C26" s="48"/>
      <c r="D26" s="51"/>
      <c r="E26" s="132"/>
      <c r="F26" s="132"/>
      <c r="G26" s="117"/>
      <c r="H26" s="119"/>
      <c r="I26" s="119"/>
      <c r="J26" s="119"/>
      <c r="K26" s="120"/>
    </row>
    <row r="27" ht="15.75" customHeight="1">
      <c r="A27" s="98" t="s">
        <v>101</v>
      </c>
      <c r="B27" s="48"/>
      <c r="C27" s="48"/>
      <c r="D27" s="51"/>
      <c r="E27" s="132"/>
      <c r="F27" s="132"/>
      <c r="G27" s="131" t="s">
        <v>104</v>
      </c>
      <c r="H27" s="48"/>
      <c r="I27" s="48"/>
      <c r="J27" s="48"/>
      <c r="K27" s="51"/>
    </row>
    <row r="28" ht="15.75" customHeight="1">
      <c r="A28" s="98" t="s">
        <v>105</v>
      </c>
      <c r="B28" s="48"/>
      <c r="C28" s="48"/>
      <c r="D28" s="48"/>
      <c r="E28" s="51"/>
      <c r="F28" s="163">
        <f>(((1+(F15+F16+F17))*(1+F18)*(1+F19))/(1-F20))-1</f>
        <v>0.1995168927</v>
      </c>
      <c r="G28" s="131" t="s">
        <v>108</v>
      </c>
      <c r="H28" s="48"/>
      <c r="I28" s="48"/>
      <c r="J28" s="48"/>
      <c r="K28" s="51"/>
    </row>
    <row r="29" ht="15.75" customHeight="1">
      <c r="A29" s="166" t="s">
        <v>110</v>
      </c>
      <c r="B29" s="48"/>
      <c r="C29" s="48"/>
      <c r="D29" s="51"/>
      <c r="E29" s="43"/>
      <c r="F29" s="167"/>
      <c r="G29" s="131" t="s">
        <v>112</v>
      </c>
      <c r="H29" s="48"/>
      <c r="I29" s="48"/>
      <c r="J29" s="48"/>
      <c r="K29" s="51"/>
    </row>
    <row r="30" ht="15.75" customHeight="1">
      <c r="A30" s="168" t="s">
        <v>113</v>
      </c>
      <c r="B30" s="169">
        <v>0.2034</v>
      </c>
      <c r="C30" s="169">
        <v>0.2212</v>
      </c>
      <c r="D30" s="169">
        <v>0.25</v>
      </c>
      <c r="E30" s="43"/>
      <c r="F30" s="167"/>
      <c r="G30" s="131" t="s">
        <v>114</v>
      </c>
      <c r="H30" s="48"/>
      <c r="I30" s="48"/>
      <c r="J30" s="48"/>
      <c r="K30" s="51"/>
    </row>
    <row r="31" ht="15.75" customHeight="1">
      <c r="A31" s="168" t="s">
        <v>115</v>
      </c>
      <c r="B31" s="169">
        <v>0.2601</v>
      </c>
      <c r="C31" s="169">
        <v>0.2787</v>
      </c>
      <c r="D31" s="169">
        <v>0.3089</v>
      </c>
      <c r="E31" s="43"/>
      <c r="F31" s="167"/>
      <c r="G31" s="131" t="s">
        <v>116</v>
      </c>
      <c r="H31" s="48"/>
      <c r="I31" s="48"/>
      <c r="J31" s="48"/>
      <c r="K31" s="51"/>
    </row>
    <row r="32" ht="15.75" customHeight="1">
      <c r="A32" s="43"/>
      <c r="B32" s="43"/>
      <c r="C32" s="43"/>
      <c r="D32" s="43"/>
      <c r="E32" s="43"/>
      <c r="F32" s="167"/>
      <c r="G32" s="131" t="s">
        <v>118</v>
      </c>
      <c r="H32" s="48"/>
      <c r="I32" s="48"/>
      <c r="J32" s="48"/>
      <c r="K32" s="51"/>
    </row>
    <row r="33" ht="15.75" customHeight="1">
      <c r="A33" s="43"/>
      <c r="B33" s="43"/>
      <c r="C33" s="43"/>
      <c r="D33" s="43"/>
      <c r="E33" s="43"/>
      <c r="F33" s="167"/>
      <c r="G33" s="131" t="s">
        <v>121</v>
      </c>
      <c r="H33" s="48"/>
      <c r="I33" s="48"/>
      <c r="J33" s="48"/>
      <c r="K33" s="51"/>
    </row>
    <row r="34" ht="15.75" customHeight="1">
      <c r="A34" s="155"/>
      <c r="B34" s="155"/>
      <c r="C34" s="155"/>
      <c r="D34" s="155"/>
      <c r="E34" s="155"/>
      <c r="F34" s="172"/>
      <c r="G34" s="131" t="s">
        <v>123</v>
      </c>
      <c r="H34" s="48"/>
      <c r="I34" s="48"/>
      <c r="J34" s="48"/>
      <c r="K34" s="51"/>
    </row>
    <row r="35" ht="15.75" customHeight="1">
      <c r="A35" s="155"/>
      <c r="B35" s="119"/>
      <c r="C35" s="119"/>
      <c r="D35" s="119"/>
      <c r="E35" s="119"/>
      <c r="F35" s="119"/>
      <c r="G35" s="119"/>
      <c r="H35" s="119"/>
      <c r="I35" s="119"/>
      <c r="J35" s="119"/>
      <c r="K35" s="120"/>
    </row>
    <row r="36" ht="15.75" customHeight="1">
      <c r="A36" s="14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ht="15.75" customHeight="1">
      <c r="A37" s="176"/>
      <c r="B37" s="48"/>
      <c r="C37" s="48"/>
      <c r="D37" s="48"/>
      <c r="E37" s="48"/>
      <c r="F37" s="48"/>
      <c r="G37" s="48"/>
      <c r="H37" s="48"/>
      <c r="I37" s="48"/>
      <c r="J37" s="48"/>
      <c r="K37" s="51"/>
    </row>
    <row r="38" ht="15.75" customHeight="1">
      <c r="A38" s="180" t="s">
        <v>125</v>
      </c>
      <c r="B38" s="48"/>
      <c r="C38" s="48"/>
      <c r="D38" s="48"/>
      <c r="E38" s="48"/>
      <c r="F38" s="48"/>
      <c r="G38" s="48"/>
      <c r="H38" s="48"/>
      <c r="I38" s="48"/>
      <c r="J38" s="48"/>
      <c r="K38" s="51"/>
    </row>
    <row r="39" ht="15.75" customHeight="1">
      <c r="A39" s="98" t="s">
        <v>38</v>
      </c>
      <c r="B39" s="48"/>
      <c r="C39" s="48"/>
      <c r="D39" s="48"/>
      <c r="E39" s="48"/>
      <c r="F39" s="48"/>
      <c r="G39" s="48"/>
      <c r="H39" s="48"/>
      <c r="I39" s="48"/>
      <c r="J39" s="48"/>
      <c r="K39" s="51"/>
    </row>
    <row r="40" ht="15.0" customHeight="1">
      <c r="A40" s="100" t="s">
        <v>40</v>
      </c>
      <c r="B40" s="103" t="s">
        <v>41</v>
      </c>
      <c r="C40" s="105"/>
      <c r="D40" s="106"/>
      <c r="E40" s="100" t="s">
        <v>46</v>
      </c>
      <c r="F40" s="100" t="s">
        <v>48</v>
      </c>
      <c r="G40" s="100" t="s">
        <v>50</v>
      </c>
      <c r="H40" s="186" t="s">
        <v>51</v>
      </c>
      <c r="I40" s="98" t="s">
        <v>52</v>
      </c>
      <c r="J40" s="48"/>
      <c r="K40" s="51"/>
    </row>
    <row r="41" ht="15.75" customHeight="1">
      <c r="A41" s="92"/>
      <c r="B41" s="117"/>
      <c r="C41" s="119"/>
      <c r="D41" s="120"/>
      <c r="E41" s="92"/>
      <c r="F41" s="92"/>
      <c r="G41" s="92"/>
      <c r="H41" s="92"/>
      <c r="I41" s="129" t="s">
        <v>55</v>
      </c>
      <c r="J41" s="129" t="s">
        <v>57</v>
      </c>
      <c r="K41" s="129" t="s">
        <v>58</v>
      </c>
    </row>
    <row r="42" ht="15.75" customHeight="1">
      <c r="A42" s="130">
        <v>1.0</v>
      </c>
      <c r="B42" s="131" t="s">
        <v>60</v>
      </c>
      <c r="C42" s="48"/>
      <c r="D42" s="51"/>
      <c r="E42" s="132"/>
      <c r="F42" s="163">
        <v>0.015</v>
      </c>
      <c r="G42" s="132"/>
      <c r="H42" s="130" t="str">
        <f t="shared" ref="H42:H46" si="1">IF(AND(F42&gt;=I42,F42&lt;=K42),"OK","DIFERE")</f>
        <v>OK</v>
      </c>
      <c r="I42" s="135">
        <v>0.015</v>
      </c>
      <c r="J42" s="135">
        <v>0.0345</v>
      </c>
      <c r="K42" s="135">
        <v>0.0449</v>
      </c>
    </row>
    <row r="43" ht="15.75" customHeight="1">
      <c r="A43" s="130">
        <v>2.0</v>
      </c>
      <c r="B43" s="131" t="s">
        <v>64</v>
      </c>
      <c r="C43" s="48"/>
      <c r="D43" s="51"/>
      <c r="E43" s="132"/>
      <c r="F43" s="133">
        <v>0.003</v>
      </c>
      <c r="G43" s="132"/>
      <c r="H43" s="130" t="str">
        <f t="shared" si="1"/>
        <v>OK</v>
      </c>
      <c r="I43" s="135">
        <v>0.003</v>
      </c>
      <c r="J43" s="135">
        <v>0.0048</v>
      </c>
      <c r="K43" s="135">
        <v>0.0082</v>
      </c>
    </row>
    <row r="44" ht="15.75" customHeight="1">
      <c r="A44" s="130">
        <v>3.0</v>
      </c>
      <c r="B44" s="131" t="s">
        <v>65</v>
      </c>
      <c r="C44" s="48"/>
      <c r="D44" s="51"/>
      <c r="E44" s="132"/>
      <c r="F44" s="133">
        <v>0.0056</v>
      </c>
      <c r="G44" s="132"/>
      <c r="H44" s="130" t="str">
        <f t="shared" si="1"/>
        <v>OK</v>
      </c>
      <c r="I44" s="135">
        <v>0.0056</v>
      </c>
      <c r="J44" s="135">
        <v>0.0085</v>
      </c>
      <c r="K44" s="135">
        <v>0.0089</v>
      </c>
    </row>
    <row r="45" ht="15.75" customHeight="1">
      <c r="A45" s="130">
        <v>4.0</v>
      </c>
      <c r="B45" s="131" t="s">
        <v>69</v>
      </c>
      <c r="C45" s="48"/>
      <c r="D45" s="51"/>
      <c r="E45" s="132"/>
      <c r="F45" s="133">
        <v>0.0085</v>
      </c>
      <c r="G45" s="132"/>
      <c r="H45" s="130" t="str">
        <f t="shared" si="1"/>
        <v>OK</v>
      </c>
      <c r="I45" s="135">
        <v>0.0085</v>
      </c>
      <c r="J45" s="135">
        <v>0.0085</v>
      </c>
      <c r="K45" s="135">
        <v>0.0111</v>
      </c>
    </row>
    <row r="46" ht="15.75" customHeight="1">
      <c r="A46" s="130">
        <v>5.0</v>
      </c>
      <c r="B46" s="131" t="s">
        <v>71</v>
      </c>
      <c r="C46" s="48"/>
      <c r="D46" s="51"/>
      <c r="E46" s="132"/>
      <c r="F46" s="163">
        <v>0.0352</v>
      </c>
      <c r="G46" s="132"/>
      <c r="H46" s="130" t="str">
        <f t="shared" si="1"/>
        <v>OK</v>
      </c>
      <c r="I46" s="135">
        <v>0.035</v>
      </c>
      <c r="J46" s="135">
        <v>0.0511</v>
      </c>
      <c r="K46" s="135">
        <v>0.0622</v>
      </c>
    </row>
    <row r="47" ht="15.75" customHeight="1">
      <c r="A47" s="130">
        <v>6.0</v>
      </c>
      <c r="B47" s="131" t="s">
        <v>72</v>
      </c>
      <c r="C47" s="48"/>
      <c r="D47" s="51"/>
      <c r="E47" s="132"/>
      <c r="F47" s="133">
        <f>SUM(F48:F51)</f>
        <v>0.0365</v>
      </c>
      <c r="G47" s="147" t="s">
        <v>81</v>
      </c>
      <c r="H47" s="105"/>
      <c r="I47" s="105"/>
      <c r="J47" s="105"/>
      <c r="K47" s="106"/>
    </row>
    <row r="48" ht="15.75" customHeight="1">
      <c r="A48" s="149">
        <v>43836.0</v>
      </c>
      <c r="B48" s="131" t="s">
        <v>85</v>
      </c>
      <c r="C48" s="48"/>
      <c r="D48" s="48"/>
      <c r="E48" s="51"/>
      <c r="F48" s="133">
        <v>0.0065</v>
      </c>
      <c r="G48" s="151"/>
      <c r="K48" s="152"/>
    </row>
    <row r="49" ht="15.75" customHeight="1">
      <c r="A49" s="149">
        <v>43867.0</v>
      </c>
      <c r="B49" s="131" t="s">
        <v>90</v>
      </c>
      <c r="C49" s="48"/>
      <c r="D49" s="48"/>
      <c r="E49" s="51"/>
      <c r="F49" s="133">
        <v>0.03</v>
      </c>
      <c r="G49" s="151"/>
      <c r="K49" s="152"/>
    </row>
    <row r="50" ht="15.75" customHeight="1">
      <c r="A50" s="149">
        <v>43896.0</v>
      </c>
      <c r="B50" s="131" t="s">
        <v>91</v>
      </c>
      <c r="C50" s="48"/>
      <c r="D50" s="48"/>
      <c r="E50" s="51"/>
      <c r="F50" s="163">
        <v>0.0</v>
      </c>
      <c r="G50" s="151"/>
      <c r="K50" s="152"/>
    </row>
    <row r="51" ht="15.75" customHeight="1">
      <c r="A51" s="149">
        <v>43927.0</v>
      </c>
      <c r="B51" s="131" t="s">
        <v>93</v>
      </c>
      <c r="C51" s="48"/>
      <c r="D51" s="48"/>
      <c r="E51" s="51"/>
      <c r="F51" s="133">
        <v>0.0</v>
      </c>
      <c r="G51" s="151"/>
      <c r="K51" s="152"/>
    </row>
    <row r="52" ht="15.75" customHeight="1">
      <c r="A52" s="155"/>
      <c r="B52" s="119"/>
      <c r="C52" s="119"/>
      <c r="D52" s="119"/>
      <c r="E52" s="119"/>
      <c r="F52" s="120"/>
      <c r="G52" s="151"/>
      <c r="K52" s="152"/>
    </row>
    <row r="53" ht="15.75" customHeight="1">
      <c r="A53" s="98" t="s">
        <v>100</v>
      </c>
      <c r="B53" s="48"/>
      <c r="C53" s="48"/>
      <c r="D53" s="51"/>
      <c r="E53" s="132"/>
      <c r="F53" s="132"/>
      <c r="G53" s="117"/>
      <c r="H53" s="119"/>
      <c r="I53" s="119"/>
      <c r="J53" s="119"/>
      <c r="K53" s="120"/>
    </row>
    <row r="54" ht="15.75" customHeight="1">
      <c r="A54" s="98" t="s">
        <v>101</v>
      </c>
      <c r="B54" s="48"/>
      <c r="C54" s="48"/>
      <c r="D54" s="51"/>
      <c r="E54" s="132"/>
      <c r="F54" s="132"/>
      <c r="G54" s="131" t="s">
        <v>104</v>
      </c>
      <c r="H54" s="48"/>
      <c r="I54" s="48"/>
      <c r="J54" s="48"/>
      <c r="K54" s="51"/>
    </row>
    <row r="55" ht="15.75" customHeight="1">
      <c r="A55" s="98" t="s">
        <v>105</v>
      </c>
      <c r="B55" s="48"/>
      <c r="C55" s="48"/>
      <c r="D55" s="48"/>
      <c r="E55" s="51"/>
      <c r="F55" s="133">
        <f>(((1+(F42+F43+F44))*(1+F45)*(1+F46))/(1-F47))-1</f>
        <v>0.1091204786</v>
      </c>
      <c r="G55" s="131" t="s">
        <v>108</v>
      </c>
      <c r="H55" s="48"/>
      <c r="I55" s="48"/>
      <c r="J55" s="48"/>
      <c r="K55" s="51"/>
    </row>
    <row r="56" ht="15.75" customHeight="1">
      <c r="A56" s="43"/>
      <c r="B56" s="43"/>
      <c r="C56" s="43"/>
      <c r="D56" s="43"/>
      <c r="E56" s="43"/>
      <c r="F56" s="167"/>
      <c r="G56" s="131" t="s">
        <v>112</v>
      </c>
      <c r="H56" s="48"/>
      <c r="I56" s="48"/>
      <c r="J56" s="48"/>
      <c r="K56" s="51"/>
    </row>
    <row r="57" ht="15.75" customHeight="1">
      <c r="A57" s="176" t="s">
        <v>110</v>
      </c>
      <c r="B57" s="48"/>
      <c r="C57" s="48"/>
      <c r="D57" s="51"/>
      <c r="E57" s="43"/>
      <c r="F57" s="167"/>
      <c r="G57" s="131" t="s">
        <v>114</v>
      </c>
      <c r="H57" s="48"/>
      <c r="I57" s="48"/>
      <c r="J57" s="48"/>
      <c r="K57" s="51"/>
    </row>
    <row r="58" ht="15.75" customHeight="1">
      <c r="A58" s="132" t="s">
        <v>113</v>
      </c>
      <c r="B58" s="202">
        <v>0.111</v>
      </c>
      <c r="C58" s="202">
        <v>0.1402</v>
      </c>
      <c r="D58" s="202">
        <v>0.168</v>
      </c>
      <c r="E58" s="43"/>
      <c r="F58" s="167"/>
      <c r="G58" s="131" t="s">
        <v>116</v>
      </c>
      <c r="H58" s="48"/>
      <c r="I58" s="48"/>
      <c r="J58" s="48"/>
      <c r="K58" s="51"/>
    </row>
    <row r="59" ht="15.75" customHeight="1">
      <c r="A59" s="132" t="s">
        <v>115</v>
      </c>
      <c r="B59" s="202">
        <v>0.1634</v>
      </c>
      <c r="C59" s="202">
        <v>0.1939</v>
      </c>
      <c r="D59" s="202">
        <v>0.223</v>
      </c>
      <c r="E59" s="43"/>
      <c r="F59" s="167"/>
      <c r="G59" s="131" t="s">
        <v>118</v>
      </c>
      <c r="H59" s="48"/>
      <c r="I59" s="48"/>
      <c r="J59" s="48"/>
      <c r="K59" s="51"/>
    </row>
    <row r="60" ht="15.75" customHeight="1">
      <c r="A60" s="43"/>
      <c r="B60" s="43"/>
      <c r="C60" s="43"/>
      <c r="D60" s="43"/>
      <c r="E60" s="43"/>
      <c r="F60" s="167"/>
      <c r="G60" s="131" t="s">
        <v>121</v>
      </c>
      <c r="H60" s="48"/>
      <c r="I60" s="48"/>
      <c r="J60" s="48"/>
      <c r="K60" s="51"/>
    </row>
    <row r="61" ht="15.75" customHeight="1">
      <c r="A61" s="155"/>
      <c r="B61" s="155"/>
      <c r="C61" s="155"/>
      <c r="D61" s="155"/>
      <c r="E61" s="155"/>
      <c r="F61" s="172"/>
      <c r="G61" s="131" t="s">
        <v>123</v>
      </c>
      <c r="H61" s="48"/>
      <c r="I61" s="48"/>
      <c r="J61" s="48"/>
      <c r="K61" s="51"/>
    </row>
    <row r="62" ht="27.75" customHeight="1">
      <c r="A62" s="207" t="s">
        <v>154</v>
      </c>
      <c r="B62" s="48"/>
      <c r="C62" s="48"/>
      <c r="D62" s="48"/>
      <c r="E62" s="48"/>
      <c r="F62" s="48"/>
      <c r="G62" s="48"/>
      <c r="H62" s="48"/>
      <c r="I62" s="48"/>
      <c r="J62" s="48"/>
      <c r="K62" s="51"/>
    </row>
    <row r="63" ht="15.75" customHeight="1"/>
    <row r="64" ht="15.75" customHeight="1">
      <c r="A64" s="14"/>
      <c r="B64" s="3"/>
      <c r="C64" s="3"/>
      <c r="D64" s="3"/>
      <c r="E64" s="3"/>
      <c r="F64" s="3"/>
      <c r="G64" s="3"/>
      <c r="H64" s="3"/>
      <c r="I64" s="3"/>
      <c r="J64" s="3"/>
      <c r="K64" s="3"/>
    </row>
    <row r="67">
      <c r="B67" s="210" t="s">
        <v>155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2">
    <mergeCell ref="G31:K31"/>
    <mergeCell ref="G32:K32"/>
    <mergeCell ref="G33:K33"/>
    <mergeCell ref="G34:K34"/>
    <mergeCell ref="A35:K35"/>
    <mergeCell ref="A36:K36"/>
    <mergeCell ref="A37:K37"/>
    <mergeCell ref="A38:K38"/>
    <mergeCell ref="A39:K39"/>
    <mergeCell ref="A40:A41"/>
    <mergeCell ref="B40:D41"/>
    <mergeCell ref="E40:E41"/>
    <mergeCell ref="F40:F41"/>
    <mergeCell ref="G40:G41"/>
    <mergeCell ref="B49:E49"/>
    <mergeCell ref="B50:E50"/>
    <mergeCell ref="B51:E51"/>
    <mergeCell ref="A52:F52"/>
    <mergeCell ref="A53:D53"/>
    <mergeCell ref="A54:D54"/>
    <mergeCell ref="A55:E55"/>
    <mergeCell ref="A57:D57"/>
    <mergeCell ref="B42:D42"/>
    <mergeCell ref="B43:D43"/>
    <mergeCell ref="B44:D44"/>
    <mergeCell ref="B45:D45"/>
    <mergeCell ref="B46:D46"/>
    <mergeCell ref="B47:D47"/>
    <mergeCell ref="B48:E48"/>
    <mergeCell ref="G58:K58"/>
    <mergeCell ref="G59:K59"/>
    <mergeCell ref="G60:K60"/>
    <mergeCell ref="G61:K61"/>
    <mergeCell ref="A62:K62"/>
    <mergeCell ref="A64:K64"/>
    <mergeCell ref="H40:H41"/>
    <mergeCell ref="I40:K40"/>
    <mergeCell ref="G47:K53"/>
    <mergeCell ref="G54:K54"/>
    <mergeCell ref="G55:K55"/>
    <mergeCell ref="G56:K56"/>
    <mergeCell ref="G57:K57"/>
    <mergeCell ref="D6:K6"/>
    <mergeCell ref="D7:K7"/>
    <mergeCell ref="D8:K8"/>
    <mergeCell ref="D9:K9"/>
    <mergeCell ref="A1:K1"/>
    <mergeCell ref="A3:A8"/>
    <mergeCell ref="B3:C9"/>
    <mergeCell ref="D3:K3"/>
    <mergeCell ref="D4:K4"/>
    <mergeCell ref="D5:K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29:D29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 horizontalCentered="1"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