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O" sheetId="1" state="visible" r:id="rId3"/>
    <sheet name="ORÇAMENTO" sheetId="2" state="visible" r:id="rId4"/>
    <sheet name="CRONOGRAMA" sheetId="3" state="visible" r:id="rId5"/>
    <sheet name="COMPOSIÇÕES" sheetId="4" state="visible" r:id="rId6"/>
    <sheet name="BDI" sheetId="5" state="visible" r:id="rId7"/>
    <sheet name="simulações 01" sheetId="6" state="hidden" r:id="rId8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<sst xmlns="http://schemas.openxmlformats.org/spreadsheetml/2006/main" count="1444" uniqueCount="852">
  <si>
    <t xml:space="preserve">UNIVERSIDADE ESTADUAL DO NORTE DO PARANÁ
PRÓ-REITORIA DE PLANEJAMENTO E AVALIAÇÃO INSTITUCIONAL
SECRETARIA DE OBRAS</t>
  </si>
  <si>
    <t xml:space="preserve">IDENTIFICAÇÃO DA OBRA: </t>
  </si>
  <si>
    <t xml:space="preserve">URBANISMO CLM</t>
  </si>
  <si>
    <t xml:space="preserve">LOCAL:</t>
  </si>
  <si>
    <t xml:space="preserve">CAMPUS DE BANDEIRANTES</t>
  </si>
  <si>
    <t xml:space="preserve">ENDEREÇO:</t>
  </si>
  <si>
    <t xml:space="preserve">BR-369 Km 54, Vila Maria, CP 261 - Bandeirantes, PR</t>
  </si>
  <si>
    <t xml:space="preserve">DATA DO ORÇAMENTO:</t>
  </si>
  <si>
    <t xml:space="preserve">FEVEREIRO DE 2026</t>
  </si>
  <si>
    <t xml:space="preserve">REFERENCIAL DE PREÇO:</t>
  </si>
  <si>
    <t xml:space="preserve">SINAPI PR 01/2026 DESONERADO</t>
  </si>
  <si>
    <t xml:space="preserve">RESPONSÁVEL TÉCNICO:</t>
  </si>
  <si>
    <t xml:space="preserve">HENRIQUE FRANCIZ XIMENES DE ANDRADE BILBAO</t>
  </si>
  <si>
    <t xml:space="preserve">CREA</t>
  </si>
  <si>
    <t xml:space="preserve">CREA-PR: 160.587/D</t>
  </si>
  <si>
    <t xml:space="preserve">ART DO PROJETO:</t>
  </si>
  <si>
    <t xml:space="preserve">CUSTO DIRETO:</t>
  </si>
  <si>
    <t xml:space="preserve">BDI:</t>
  </si>
  <si>
    <t xml:space="preserve">BDI DIF:</t>
  </si>
  <si>
    <t xml:space="preserve">VALOR DO PROJETO:</t>
  </si>
  <si>
    <t xml:space="preserve">REFERÊNCIA DE PREÇOS: </t>
  </si>
  <si>
    <t xml:space="preserve">UNIVERSIDADE ESTADUAL DO NORTE DO PARANÁ</t>
  </si>
  <si>
    <t xml:space="preserve">CNPJ: 08.885.100/0001-54</t>
  </si>
  <si>
    <t xml:space="preserve">BDI</t>
  </si>
  <si>
    <t xml:space="preserve">OBRA : URBANISMO DO CLM</t>
  </si>
  <si>
    <t xml:space="preserve">BDI dif</t>
  </si>
  <si>
    <t xml:space="preserve">Local: Campus Luiz Meneghel - CLM</t>
  </si>
  <si>
    <t xml:space="preserve">Total s/BDI</t>
  </si>
  <si>
    <t xml:space="preserve">Data do orçamento: SETEMBRO 2026</t>
  </si>
  <si>
    <t xml:space="preserve">Total c/BDI</t>
  </si>
  <si>
    <t xml:space="preserve">                                                                                                                  </t>
  </si>
  <si>
    <t xml:space="preserve">INSERIR DADOS DA EMPRESA </t>
  </si>
  <si>
    <t xml:space="preserve">ITEM</t>
  </si>
  <si>
    <t xml:space="preserve">RESUMO</t>
  </si>
  <si>
    <t xml:space="preserve">CÓDIGO</t>
  </si>
  <si>
    <t xml:space="preserve">DESCRIÇÃO DOS SERVIÇOS</t>
  </si>
  <si>
    <t xml:space="preserve">UN</t>
  </si>
  <si>
    <t xml:space="preserve">QTD</t>
  </si>
  <si>
    <t xml:space="preserve">UNITÁRIO (SEM BDI)</t>
  </si>
  <si>
    <t xml:space="preserve">TOTAL (Valores sem BDI)</t>
  </si>
  <si>
    <t xml:space="preserve">VALOR TOTAL C/ BDI</t>
  </si>
  <si>
    <t xml:space="preserve">MATERIAL + EQ</t>
  </si>
  <si>
    <t xml:space="preserve">MÃO DE OBRA</t>
  </si>
  <si>
    <t xml:space="preserve">TOTAL</t>
  </si>
  <si>
    <t xml:space="preserve">MATERIAL</t>
  </si>
  <si>
    <t xml:space="preserve">1</t>
  </si>
  <si>
    <t xml:space="preserve">ADMINISTRAÇÃO DA OBRA </t>
  </si>
  <si>
    <t xml:space="preserve">1.1</t>
  </si>
  <si>
    <t xml:space="preserve">ACOMPANHAMENTO TÉCNICO</t>
  </si>
  <si>
    <t xml:space="preserve">90778</t>
  </si>
  <si>
    <t xml:space="preserve">ENGENHEIRO CIVIL DE OBRA PLENO COM ENCARGOS COMPLEMENTARES</t>
  </si>
  <si>
    <t xml:space="preserve">H</t>
  </si>
  <si>
    <t xml:space="preserve">2</t>
  </si>
  <si>
    <t xml:space="preserve">SERVIÇOS PRELIMINARES</t>
  </si>
  <si>
    <t xml:space="preserve">2.1</t>
  </si>
  <si>
    <t xml:space="preserve">INSTALAÇÕES CANTEIRO OBRA</t>
  </si>
  <si>
    <t xml:space="preserve">10776/INSUMO</t>
  </si>
  <si>
    <t xml:space="preserve">LOCACAO DE CONTAINER 2,30 X 6,00 M, ALT. 2,50 M, PARA ESCRITORIO, SEM DIVISORIAS INTERNAS E SEM SANITARIO (NAO INCLUI MOBILIZACAO/DESMOBILIZACAO)</t>
  </si>
  <si>
    <t xml:space="preserve">MÊS</t>
  </si>
  <si>
    <t xml:space="preserve">2.2</t>
  </si>
  <si>
    <t xml:space="preserve">105115</t>
  </si>
  <si>
    <t xml:space="preserve">INSTALAÇÃO E DESINSTALAÇÃO MECANIZADA DE CONTÊINER OU MÓDULO HABITÁVEL DE USOS DIVERSOS. AF_03/2024</t>
  </si>
  <si>
    <t xml:space="preserve">2.3</t>
  </si>
  <si>
    <t xml:space="preserve">ENERGIA PROVISÓRIA - CANTEIRO</t>
  </si>
  <si>
    <t xml:space="preserve">103689</t>
  </si>
  <si>
    <t xml:space="preserve">FORNECIMENTO E INSTALAÇÃO DE PLACA DE OBRA COM CHAPA GALVANIZADA E ESTRUTURA DE MADEIRA. AF_03/2022_PS</t>
  </si>
  <si>
    <t xml:space="preserve">M2</t>
  </si>
  <si>
    <t xml:space="preserve">2.4</t>
  </si>
  <si>
    <t xml:space="preserve">101510</t>
  </si>
  <si>
    <t xml:space="preserve">ENTRADA DE ENERGIA ELÉTRICA, AÉREA, TRIFÁSICA, COM CAIXA DE EMBUTIR, CABO DE 16 MM2 E DISJUNTOR DIN 50A (NÃO INCLUSO O POSTE DE CONCRETO). AF_07/2020_PS</t>
  </si>
  <si>
    <t xml:space="preserve">2.5</t>
  </si>
  <si>
    <t xml:space="preserve">04620/ORSE</t>
  </si>
  <si>
    <t xml:space="preserve">CABO DE ALUMINIO 0,6/1KV MULTIPLEXADOS 3X1X16 +16MM²</t>
  </si>
  <si>
    <t xml:space="preserve">M</t>
  </si>
  <si>
    <t xml:space="preserve">2.6</t>
  </si>
  <si>
    <t xml:space="preserve">ÁGUA PROVISÓRIA - CANTEIRO</t>
  </si>
  <si>
    <t xml:space="preserve">95641</t>
  </si>
  <si>
    <t xml:space="preserve">KIT CAVALETE PARA MEDIÇÃO DE ÁGUA - ENTRADA INDIVIDUALIZADA</t>
  </si>
  <si>
    <t xml:space="preserve">2.7</t>
  </si>
  <si>
    <t xml:space="preserve">89402</t>
  </si>
  <si>
    <t xml:space="preserve">TUBO, PVC, SOLDÁVEL, DN 25MM, INSTALADO EM RAMAL DE DISTRIBUIÇÃO DE ÁGUA - FORNECIMENTO E INSTALAÇÃO. AF_06/2022</t>
  </si>
  <si>
    <t xml:space="preserve">2.8</t>
  </si>
  <si>
    <t xml:space="preserve">SERVIÇOS DE TOPOGRAFIA</t>
  </si>
  <si>
    <t xml:space="preserve">90781</t>
  </si>
  <si>
    <t xml:space="preserve">TOPOGRAFO COM ENCARGOS COMPLEMENTARES</t>
  </si>
  <si>
    <t xml:space="preserve">3</t>
  </si>
  <si>
    <t xml:space="preserve">INFRAESTRUTURA E ILUMINAÇÃO</t>
  </si>
  <si>
    <t xml:space="preserve">3.1</t>
  </si>
  <si>
    <t xml:space="preserve">ALIMENTAÇÃO</t>
  </si>
  <si>
    <t xml:space="preserve">PROJETO - TRANSFORMADOR</t>
  </si>
  <si>
    <t xml:space="preserve">3.1.1</t>
  </si>
  <si>
    <t xml:space="preserve">LEVANTAMENTO DE CARGA PARA AMPLIAÇÃO</t>
  </si>
  <si>
    <t xml:space="preserve">RESOLUÇÃO Nº 009/2025 - SECID</t>
  </si>
  <si>
    <t xml:space="preserve">8.3.B) LEVANTAMENTO DE CARGA EM IMÓVEL EXISTENTE </t>
  </si>
  <si>
    <t xml:space="preserve">3.1.2</t>
  </si>
  <si>
    <t xml:space="preserve">PROJETO ELÉTRICO - TRANSFORMADOR</t>
  </si>
  <si>
    <t xml:space="preserve">12.4.A) PROJETO COMPLETO DE ENTRADA DE ENERGIA E CABINE OU POSTOS DE TRANSFORMAÇÃO, EM ALVENARIA E/OU CUBÍCULO BLINDADO, E/OU DE POSTO DE TRANSFORMAÇÃO</t>
  </si>
  <si>
    <t xml:space="preserve">3.1.3</t>
  </si>
  <si>
    <t xml:space="preserve">PROJETO ELÉTRICO - REDE AÉREA COMPACTA E INFRA DE LÓGICA</t>
  </si>
  <si>
    <t xml:space="preserve">REDE DE DISTRIBUIÇÃO</t>
  </si>
  <si>
    <t xml:space="preserve">3.1.4</t>
  </si>
  <si>
    <t xml:space="preserve">POSTES DUPLO T - 300 a 400 DAN</t>
  </si>
  <si>
    <t xml:space="preserve">08454/ORSE</t>
  </si>
  <si>
    <t xml:space="preserve">POSTE DE CONCRETO DUPLO T (DT) 7/600 - FORNECIMENTO E ASSENTAMENTO</t>
  </si>
  <si>
    <t xml:space="preserve">3.1.5</t>
  </si>
  <si>
    <t xml:space="preserve">ASSENTAMENTO DOS POSTES</t>
  </si>
  <si>
    <t xml:space="preserve">100578</t>
  </si>
  <si>
    <t xml:space="preserve">ASSENTAMENTO DE POSTE DE CONCRETO COM COMPRIMENTO NOMINAL DE 9 M, CARGA NOMINAL MENOR OU IGUAL A 1000 DAN, ENGASTAMENTO SIMPLES COM 1,5 M DE SOLO (NÃO INCLUI FORNECIMENTO). AF_11/2019</t>
  </si>
  <si>
    <t xml:space="preserve">3.1.6</t>
  </si>
  <si>
    <t xml:space="preserve">ESTRUTURA N3</t>
  </si>
  <si>
    <t xml:space="preserve">COMP.02</t>
  </si>
  <si>
    <t xml:space="preserve">3.1.7</t>
  </si>
  <si>
    <t xml:space="preserve">DN3A - INSTALAÇÃO CHAVE FUSIVEL</t>
  </si>
  <si>
    <t xml:space="preserve">02858
ORSE        </t>
  </si>
  <si>
    <t xml:space="preserve">FORNECIMENTO DE CHAVE FUSÍVEL 15KV - 100A, RUPTURA ASSIM. 10KA</t>
  </si>
  <si>
    <t xml:space="preserve">CABO DE ALUMINIO</t>
  </si>
  <si>
    <t xml:space="preserve">3.1.8</t>
  </si>
  <si>
    <t xml:space="preserve">CABO CAA 4AWG</t>
  </si>
  <si>
    <t xml:space="preserve">COMP. 01</t>
  </si>
  <si>
    <t xml:space="preserve">TRANSFORMADOR</t>
  </si>
  <si>
    <t xml:space="preserve">3.1.9</t>
  </si>
  <si>
    <t xml:space="preserve">TRANSFORMADOR DE DISTRIBUIÇÃO 225KVA TRIFÁSICO</t>
  </si>
  <si>
    <t xml:space="preserve">102107</t>
  </si>
  <si>
    <t xml:space="preserve">TRANSFORMADOR DE DISTRIBUIÇÃO, 225 KVA, TRIFÁSICO, 60 HZ, CLASSE 15 KV, IMERSO EM ÓLEO MINERAL, INSTALAÇÃO EM POSTE (NÃO INCLUSO SUPORTE) - FORNECIMENTO E INSTALAÇÃO. AF_12/2020</t>
  </si>
  <si>
    <t xml:space="preserve">3.1.10</t>
  </si>
  <si>
    <t xml:space="preserve">SUPORTE TRANSFORMADOR</t>
  </si>
  <si>
    <t xml:space="preserve">7576
INSUMO</t>
  </si>
  <si>
    <t xml:space="preserve">SUPORTE EM ACO GALVANIZADO PARA TRANSFORMADOR PARA POSTE DUPLO T 185 X 95 
MM, CHAPA DE 5/16"</t>
  </si>
  <si>
    <t xml:space="preserve">3.1.11</t>
  </si>
  <si>
    <t xml:space="preserve">PARA-RAIOS POLIMÉRICO</t>
  </si>
  <si>
    <t xml:space="preserve">12876
ORSE</t>
  </si>
  <si>
    <t xml:space="preserve">FORNECIMENTO E INSTALAÇÃO DE PARA RAIOS TIPO POLIMÉRICO 15KV - 12KA</t>
  </si>
  <si>
    <t xml:space="preserve">3.1.12</t>
  </si>
  <si>
    <t xml:space="preserve">HASTE - ATERRAMENTO</t>
  </si>
  <si>
    <t xml:space="preserve">96985</t>
  </si>
  <si>
    <t xml:space="preserve">HASTE DE ATERRAMENTO, DIÂMETRO 5/8", COM 3 METROS - FORNECIMENTO E INSTALAÇÃO. AF_08/2023</t>
  </si>
  <si>
    <t xml:space="preserve">3.1.13</t>
  </si>
  <si>
    <t xml:space="preserve">CORDOALHA - ATERRAMENTO</t>
  </si>
  <si>
    <t xml:space="preserve">96977</t>
  </si>
  <si>
    <t xml:space="preserve">CORDOALHA DE COBRE NU 50 MM², ENTERRADA - FORNECIMENTO E INSTALAÇÃO. AF_08/2023</t>
  </si>
  <si>
    <t xml:space="preserve">PADRÃO DE ENTRADA</t>
  </si>
  <si>
    <t xml:space="preserve">3.1.14</t>
  </si>
  <si>
    <t xml:space="preserve">BASE EM CONCRETO (SAPATA)</t>
  </si>
  <si>
    <t xml:space="preserve">94971</t>
  </si>
  <si>
    <t xml:space="preserve">CONCRETO FCK = 25MPA, TRAÇO 1:2,3:2,7 (EM MASSA SECA DE CIMENTO/ AREIA MÉDIA/ BRITA 1) - PREPARO MECÂNICO COM BETONEIRA 600 L. AF_05/2021</t>
  </si>
  <si>
    <t xml:space="preserve">M3</t>
  </si>
  <si>
    <t xml:space="preserve">3.1.15</t>
  </si>
  <si>
    <t xml:space="preserve">TRAVAMENTO EM CONCRETO ARMADO</t>
  </si>
  <si>
    <t xml:space="preserve">103669</t>
  </si>
  <si>
    <t xml:space="preserve">CONCRETAGEM DE PILARES, FCK = 25 MPA,  COM USO DE BALDES - LANÇAMENTO, ADENSAMENTO E ACABAMENTO. AF_02/2022</t>
  </si>
  <si>
    <t xml:space="preserve">3.1.16</t>
  </si>
  <si>
    <t xml:space="preserve">TRAVAMENTO EM CONCRETO ARMADO ARMADURA</t>
  </si>
  <si>
    <t xml:space="preserve">104108</t>
  </si>
  <si>
    <t xml:space="preserve">ARMAÇÃO DE PILAR OU VIGA DE ESTRUTURA DE CONCRETO ARMADO EMBUTIDA EM ALVENARIA DE VEDAÇÃO UTILIZANDO AÇO CA-50 DE 10,0 MM - MONTAGEM. AF_06/2022</t>
  </si>
  <si>
    <t xml:space="preserve">KG</t>
  </si>
  <si>
    <t xml:space="preserve">3.1.17</t>
  </si>
  <si>
    <t xml:space="preserve">TRAVAMENTO EM CONCRETO ARMADO ESTRIBOS</t>
  </si>
  <si>
    <t xml:space="preserve">104110</t>
  </si>
  <si>
    <t xml:space="preserve">ARMAÇÃO DE PILAR OU VIGA DE ESTRUTURA DE CONCRETO ARMADO EMBUTIDA EM ALVENARIA DE VEDAÇÃO UTILIZANDO AÇO CA-50 DE 6,3 MM - MONTAGEM. AF_06/2022</t>
  </si>
  <si>
    <t xml:space="preserve">3.1.18</t>
  </si>
  <si>
    <t xml:space="preserve">92269</t>
  </si>
  <si>
    <t xml:space="preserve">FABRICAÇÃO DE FÔRMA PARA PILARES E ESTRUTURAS SIMILARES, EM MADEIRA SERRADA, E=25 MM. AF_09/2020</t>
  </si>
  <si>
    <t xml:space="preserve">3.1.19</t>
  </si>
  <si>
    <t xml:space="preserve">ALVENARIA DE 1.1/2 VEZ - 30 CM</t>
  </si>
  <si>
    <t xml:space="preserve">103320</t>
  </si>
  <si>
    <t xml:space="preserve">ALVENARIA DE VEDAÇÃO DE BLOCOS VAZADOS DE CONCRETO DE 19X19X39 CM (ESPESSURA 19 CM) E ARGAMASSA DE ASSENTAMENTO COM PREPARO EM BETONEIRA. AF_12/2021</t>
  </si>
  <si>
    <t xml:space="preserve">3.1.20</t>
  </si>
  <si>
    <t xml:space="preserve">ACABAMENTO - FUNDO</t>
  </si>
  <si>
    <t xml:space="preserve">88485</t>
  </si>
  <si>
    <t xml:space="preserve">FUNDO SELADOR ACRÍLICO, APLICAÇÃO MANUAL EM PAREDE, UMA DEMÃO. AF_04/2023</t>
  </si>
  <si>
    <t xml:space="preserve">3.1.21</t>
  </si>
  <si>
    <t xml:space="preserve">ACABAMENTO - PINTURA</t>
  </si>
  <si>
    <t xml:space="preserve">104642</t>
  </si>
  <si>
    <t xml:space="preserve">PINTURA LÁTEX ACRÍLICA STANDARD, APLICAÇÃO MANUAL EM PAREDES, DUAS DEMÃOS. AF_04/2023</t>
  </si>
  <si>
    <t xml:space="preserve">3.1.22</t>
  </si>
  <si>
    <t xml:space="preserve">COBERTURA PROTEÇÃO</t>
  </si>
  <si>
    <t xml:space="preserve">101964</t>
  </si>
  <si>
    <t xml:space="preserve">LAJE PRÉ-MOLDADA UNIDIRECIONAL, BIAPOIADA, PARA FORRO, ENCHIMENTO EM CERÂMICA, VIGOTA CONVENCIONAL, ALTURA TOTAL DA LAJE (ENCHIMENTO+CAPA) = (8+3). AF_11/2020_PA</t>
  </si>
  <si>
    <t xml:space="preserve">3.1.23</t>
  </si>
  <si>
    <t xml:space="preserve">IMPERM.</t>
  </si>
  <si>
    <t xml:space="preserve">98555</t>
  </si>
  <si>
    <t xml:space="preserve">IMPERMEABILIZAÇÃO DE SUPERFÍCIE COM ARGAMASSA POLIMÉRICA / MEMBRANA ACRÍLICA, 3 DEMÃOS. AF_09/2023</t>
  </si>
  <si>
    <t xml:space="preserve">3.1.24</t>
  </si>
  <si>
    <t xml:space="preserve">CALÇADA ENTORNO (340X100X6 CM)</t>
  </si>
  <si>
    <t xml:space="preserve">94990</t>
  </si>
  <si>
    <t xml:space="preserve">EXECUÇÃO DE PASSEIO (CALÇADA) OU PISO DE CONCRETO COM CONCRETO MOLDADO IN LOCO, FEITO EM OBRA, ACABAMENTO CONVENCIONAL, NÃO ARMADO. AF_08/2022</t>
  </si>
  <si>
    <t xml:space="preserve">M³</t>
  </si>
  <si>
    <t xml:space="preserve">QUADROS - GERAL E DISTRIBUIÇÃO</t>
  </si>
  <si>
    <t xml:space="preserve">3.1.25</t>
  </si>
  <si>
    <t xml:space="preserve">QUEBRA ALVENARIA</t>
  </si>
  <si>
    <t xml:space="preserve">90458</t>
  </si>
  <si>
    <t xml:space="preserve">QUEBRA EM ALVENARIA PARA INSTALAÇÃO DE QUADRO DISTRIBUIÇÃO GRANDE (76X40 CM). AF_09/2023</t>
  </si>
  <si>
    <t xml:space="preserve">3.1.26</t>
  </si>
  <si>
    <t xml:space="preserve">QUADRO ALIMENTAÇÃO</t>
  </si>
  <si>
    <t xml:space="preserve">09725
ORSE</t>
  </si>
  <si>
    <t xml:space="preserve">QFAC II - QUADRO/ PAINEL EM CHAPA DE AÇO COM PINTURA ELETROSTÁTICA A PÓ POLIESTER NA COR BEGE, GRAU DE PROTEÇÃO IP 54, COM BARRAMENTO, SEM DISJUNTORES - 1000X800X220MM</t>
  </si>
  <si>
    <t xml:space="preserve">3.1.27</t>
  </si>
  <si>
    <t xml:space="preserve">PVC 85 MM + ACESSÓRIOS (LUVAS, COTOVELOS, ETC...)</t>
  </si>
  <si>
    <t xml:space="preserve">93011</t>
  </si>
  <si>
    <t xml:space="preserve">ELETRODUTO RÍGIDO ROSCÁVEL, PVC, DN 85 MM (3"), PARA REDE ENTERRADA DE DISTRIBUIÇÃO DE ENERGIA ELÉTRICA - FORNECIMENTO E INSTALAÇÃO. AF_12/2021</t>
  </si>
  <si>
    <t xml:space="preserve">3.1.28</t>
  </si>
  <si>
    <t xml:space="preserve">CABO 95 MM² (DESCIDA DO POSTE ATÉ QUADRO 3X3F+N)</t>
  </si>
  <si>
    <t xml:space="preserve">101567</t>
  </si>
  <si>
    <t xml:space="preserve">CABO DE COBRE FLEXÍVEL ISOLADO, 95 MM², 0,6/1,0 KV, PARA REDE AÉREA DE DISTRIBUIÇÃO DE ENERGIA ELÉTRICA DE BAIXA TENSÃO - FORNECIMENTO E INSTALAÇÃO. AF_07/2020</t>
  </si>
  <si>
    <t xml:space="preserve">3.1.29</t>
  </si>
  <si>
    <t xml:space="preserve">CABO COBRE NU 120 MM² (ATERRAMENTO)</t>
  </si>
  <si>
    <t xml:space="preserve">101568</t>
  </si>
  <si>
    <t xml:space="preserve">CABO DE COBRE FLEXÍVEL ISOLADO, 120 MM², 0,6/1,0 KV, PARA REDE AÉREA DE DISTRIBUIÇÃO DE ENERGIA ELÉTRICA DE BAIXA TENSÃO - FORNECIMENTO E INSTALAÇÃO. AF_07/2020</t>
  </si>
  <si>
    <t xml:space="preserve">3.1.30</t>
  </si>
  <si>
    <t xml:space="preserve">ELETRODUTO PVC RIGIDO ø40 MM (ATERRAMENTO)</t>
  </si>
  <si>
    <t xml:space="preserve">91865</t>
  </si>
  <si>
    <t xml:space="preserve">ELETRODUTO RÍGIDO ROSCÁVEL, PVC, DN 40 MM (1 1/4"), PARA CIRCUITOS TERMINAIS, INSTALADO EM FORRO - FORNECIMENTO E INSTALAÇÃO. AF_03/2023</t>
  </si>
  <si>
    <t xml:space="preserve">3.1.31</t>
  </si>
  <si>
    <t xml:space="preserve">DISJUNTOR - QUADRO DISTRIBUIÇÃO</t>
  </si>
  <si>
    <t xml:space="preserve">101896
ADAPTADO</t>
  </si>
  <si>
    <t xml:space="preserve">(ADAPTADO PARA 150 A)
DISJUNTOR TERMOMAGNÉTICO TRIPOLAR , CORRENTE NOMINAL DE 200A - FORNECIMENTO E INSTALAÇÃO. AF_10/2020</t>
  </si>
  <si>
    <t xml:space="preserve">3.1.32</t>
  </si>
  <si>
    <t xml:space="preserve">DISJUNTOR - QUADRO GERAL</t>
  </si>
  <si>
    <t xml:space="preserve">101899</t>
  </si>
  <si>
    <t xml:space="preserve">DISJUNTOR TERMOMAGNÉTICO TRIPOLAR , CORRENTE NOMINAL DE 600A - FORNECIMENTO E INSTALAÇÃO. AF_10/2020</t>
  </si>
  <si>
    <t xml:space="preserve">3.1.33</t>
  </si>
  <si>
    <t xml:space="preserve">ELÉTRICA</t>
  </si>
  <si>
    <t xml:space="preserve">93664</t>
  </si>
  <si>
    <t xml:space="preserve">DISJUNTOR BIPOLAR TIPO DIN, CORRENTE NOMINAL DE 32A - FORNECIMENTO E INSTALAÇÃO. AF_10/2020</t>
  </si>
  <si>
    <t xml:space="preserve">3.1.34</t>
  </si>
  <si>
    <t xml:space="preserve">CAIXA ENTERRADA </t>
  </si>
  <si>
    <t xml:space="preserve">97883</t>
  </si>
  <si>
    <t xml:space="preserve">CAIXA ENTERRADA ELÉTRICA RETANGULAR, EM CONCRETO PRÉ-MOLDADO, FUNDO COM BRITA, DIMENSÕES INTERNAS: 0,6X0,6X0,5 M. AF_12/2020</t>
  </si>
  <si>
    <t xml:space="preserve">3.2</t>
  </si>
  <si>
    <t xml:space="preserve">INSTALAÇÃO DE POSTES</t>
  </si>
  <si>
    <t xml:space="preserve">3.2.1</t>
  </si>
  <si>
    <t xml:space="preserve">POSTES - VIAS</t>
  </si>
  <si>
    <t xml:space="preserve">3.2.2</t>
  </si>
  <si>
    <t xml:space="preserve">ESPAÇADOR LOSANGULAR</t>
  </si>
  <si>
    <t xml:space="preserve">04655/ORSE</t>
  </si>
  <si>
    <t xml:space="preserve">ESPAÇADOR LOSANGULAR 15KV</t>
  </si>
  <si>
    <t xml:space="preserve">3.2.3</t>
  </si>
  <si>
    <t xml:space="preserve">ASSENTAMENTO E INSTALAÇÃO POSTES </t>
  </si>
  <si>
    <t xml:space="preserve">3.2.4</t>
  </si>
  <si>
    <t xml:space="preserve">LUMINÁRIA - POSTE VIAS</t>
  </si>
  <si>
    <t xml:space="preserve">101657</t>
  </si>
  <si>
    <t xml:space="preserve">[ADAP] LUMINÁRIA DE LED PARA ILUMINAÇÃO PÚBLICA, DE 150 W - FORNECIMENTO E INSTALAÇÃO. AF_08/2020</t>
  </si>
  <si>
    <t xml:space="preserve">3.2.5</t>
  </si>
  <si>
    <t xml:space="preserve">BRAÇO SUPORTE LUMINÁRIA</t>
  </si>
  <si>
    <t xml:space="preserve">101636</t>
  </si>
  <si>
    <t xml:space="preserve">BRAÇO PARA ILUMINAÇÃO PÚBLICA, EM TUBO DE AÇO GALVANIZADO, COMPRIMENTO DE 1,50 M, PARA FIXAÇÃO EM POSTE DE CONCRETO - FORNECIMENTO E INSTALAÇÃO. AF_08/2020</t>
  </si>
  <si>
    <t xml:space="preserve">3.2.6</t>
  </si>
  <si>
    <t xml:space="preserve">POSTE - RU</t>
  </si>
  <si>
    <t xml:space="preserve">100619</t>
  </si>
  <si>
    <t xml:space="preserve">POSTE DECORATIVO PARA JARDIM EM AÇO TUBULAR, H = *2,5* M, SEM LUMINÁRIA - FORNECIMENTO E INSTALAÇÃO. AF_11/2019</t>
  </si>
  <si>
    <t xml:space="preserve">3.2.7</t>
  </si>
  <si>
    <t xml:space="preserve">LUMINÁRIA - POSTE RU</t>
  </si>
  <si>
    <t xml:space="preserve">101655</t>
  </si>
  <si>
    <t xml:space="preserve">LUMINÁRIA DE LED PARA ILUMINAÇÃO PÚBLICA, DE 51 W ATÉ 67 W - FORNECIMENTO E INSTALAÇÃO. AF_08/2020</t>
  </si>
  <si>
    <t xml:space="preserve">3.2.8</t>
  </si>
  <si>
    <t xml:space="preserve">RELE</t>
  </si>
  <si>
    <t xml:space="preserve">101632</t>
  </si>
  <si>
    <t xml:space="preserve">RELÉ FOTOELÉTRICO PARA COMANDO DE ILUMINAÇÃO EXTERNA 1000 W - FORNECIMENTO E INSTALAÇÃO. AF_08/2020</t>
  </si>
  <si>
    <t xml:space="preserve">3.3</t>
  </si>
  <si>
    <t xml:space="preserve">INSTALAÇÕES ELÉTRICAS </t>
  </si>
  <si>
    <t xml:space="preserve">3.3.1</t>
  </si>
  <si>
    <t xml:space="preserve">CX PASSAGEM </t>
  </si>
  <si>
    <t xml:space="preserve">97882</t>
  </si>
  <si>
    <t xml:space="preserve">CAIXA ENTERRADA ELÉTRICA RETANGULAR, EM CONCRETO PRÉ-MOLDADO, FUNDO COM BRITA, DIMENSÕES INTERNAS: 0,4X0,4X0,4 M. AF_12/2020</t>
  </si>
  <si>
    <t xml:space="preserve">3.3.2</t>
  </si>
  <si>
    <t xml:space="preserve">ELÉTRICA CABO</t>
  </si>
  <si>
    <t xml:space="preserve">91932</t>
  </si>
  <si>
    <t xml:space="preserve">CABO DE COBRE FLEXÍVEL ISOLADO, 10 MM², ANTI-CHAMA 450/750 V, PARA CIRCUITOS TERMINAIS - FORNECIMENTO E INSTALAÇÃO. AF_03/2023</t>
  </si>
  <si>
    <t xml:space="preserve">3.3.3</t>
  </si>
  <si>
    <t xml:space="preserve">91935</t>
  </si>
  <si>
    <t xml:space="preserve">CABO DE COBRE FLEXÍVEL ISOLADO, 16 MM², ANTI-CHAMA 0,6/1,0 KV, PARA CIRCUITOS TERMINAIS - FORNECIMENTO E INSTALAÇÃO. AF_12/2015</t>
  </si>
  <si>
    <t xml:space="preserve">3.3.4</t>
  </si>
  <si>
    <t xml:space="preserve">ELÉTRICA DUTO ENTERRADO</t>
  </si>
  <si>
    <t xml:space="preserve">97667</t>
  </si>
  <si>
    <t xml:space="preserve">ELETRODUTO FLEXÍVEL CORRUGADO, PEAD, DN 50 (1 1/2"), PARA REDE ENTERRADA DE DISTRIBUIÇÃO DE ENERGIA ELÉTRICA - FORNECIMENTO E INSTALAÇÃO. AF_12/2021</t>
  </si>
  <si>
    <t xml:space="preserve">3.3.5</t>
  </si>
  <si>
    <t xml:space="preserve">ELETRODUTO SUBIDAS POSTES</t>
  </si>
  <si>
    <t xml:space="preserve">91872</t>
  </si>
  <si>
    <t xml:space="preserve">ELETRODUTO RÍGIDO ROSCÁVEL, PVC, DN 32 MM (1"), PARA CIRCUITOS TERMINAIS, INSTALADO EM PAREDE - FORNECIMENTO E INSTALAÇÃO. AF_03/2023</t>
  </si>
  <si>
    <t xml:space="preserve">3.3.6</t>
  </si>
  <si>
    <t xml:space="preserve">CONDULETE</t>
  </si>
  <si>
    <t xml:space="preserve">95777</t>
  </si>
  <si>
    <t xml:space="preserve">CONDULETE DE ALUMÍNIO, TIPO B, PARA ELETRODUTO DE AÇO GALVANIZADO DN 20 MM (3/4''), APARENTE - FORNECIMENTO E INSTALAÇÃO. AF_11/2016_P</t>
  </si>
  <si>
    <t xml:space="preserve">3.3.7</t>
  </si>
  <si>
    <t xml:space="preserve">ELÉTRICA DUTO ENTERRADO (80CM PROF / LARGURA 50 CM)</t>
  </si>
  <si>
    <t xml:space="preserve">90091</t>
  </si>
  <si>
    <t xml:space="preserve">ESCAVAÇÃO MECANIZADA DE VALA COM PROF. ATÉ 1,5 M, LARG. DE 1,5 M A 2,5 M, EM SOLO DE 1A CATEGORIA, LOCAIS COM BAIXO NÍVEL DE INTERFERÊNCIA. AF_02/2021</t>
  </si>
  <si>
    <t xml:space="preserve">3.3.8</t>
  </si>
  <si>
    <t xml:space="preserve">93382</t>
  </si>
  <si>
    <t xml:space="preserve">REATERRO MANUAL DE VALAS COM COMPACTAÇÃO MECANIZADA. AF_04/2016</t>
  </si>
  <si>
    <t xml:space="preserve">3.3.9</t>
  </si>
  <si>
    <t xml:space="preserve">CAMADA CONCRETO PROTEÇÃO DUTO ENTERRADO L=25, e=3cm</t>
  </si>
  <si>
    <t xml:space="preserve">103491</t>
  </si>
  <si>
    <t xml:space="preserve">CONCRETAGEM COMO PROTEÇÃO MECÂNICA ADICIONAL NO REATERRO PARA REDE ENTERRADA DE DISTRIBUIÇÃO DE ENERGIA ELÉTRICA - FORNECIMENTO E INSTALAÇÃO. AF_12/2021</t>
  </si>
  <si>
    <t xml:space="preserve">3.3.10</t>
  </si>
  <si>
    <t xml:space="preserve">FITA ADVERTÊNCIA DUTO ENTERRADO</t>
  </si>
  <si>
    <t xml:space="preserve">11201
ORSE</t>
  </si>
  <si>
    <t xml:space="preserve">FITA DE ADVERTÊNCIA DE REDE ELÉTRICA ENTERRADA</t>
  </si>
  <si>
    <t xml:space="preserve">3.4</t>
  </si>
  <si>
    <t xml:space="preserve">INFRAESTRUTURA PARA LÓGICA</t>
  </si>
  <si>
    <t xml:space="preserve">3.4.1</t>
  </si>
  <si>
    <t xml:space="preserve">3.4.2</t>
  </si>
  <si>
    <t xml:space="preserve">DUTO ENTERRADO</t>
  </si>
  <si>
    <t xml:space="preserve">3.4.3</t>
  </si>
  <si>
    <t xml:space="preserve">ELÉTRICA DUTO ENTERRADO (80CM PROF / LARGURA 30 CM)</t>
  </si>
  <si>
    <t xml:space="preserve">3.4.4</t>
  </si>
  <si>
    <t xml:space="preserve">3.4.5</t>
  </si>
  <si>
    <t xml:space="preserve">4</t>
  </si>
  <si>
    <t xml:space="preserve">CALÇADA</t>
  </si>
  <si>
    <t xml:space="preserve">4.1</t>
  </si>
  <si>
    <t xml:space="preserve">NIVELAMENTO E REGULARIZAÇÃO DAS ÁREAS DE CALÇADA - CORTE/ATERRO</t>
  </si>
  <si>
    <t xml:space="preserve">102276</t>
  </si>
  <si>
    <t xml:space="preserve">ESCAVAÇÃO MECANIZADA DE VALA COM PROF. ATÉ 1,5 M (MÉDIA MONTANTE E JUSANTE/UMA COMPOSIÇÃO POR TRECHO), ESCAVADEIRA (0,8 M3), LARG. MENOR QUE 1,5 M, EM SOLO DE 1A CATEGORIA, EM LOCAIS COM ALTO NÍVEL DE INTERFERÊNCIA. AF_02/2021</t>
  </si>
  <si>
    <t xml:space="preserve">4.2</t>
  </si>
  <si>
    <t xml:space="preserve">93379</t>
  </si>
  <si>
    <t xml:space="preserve">REATERRO MECANIZADO DE VALA COM RETROESCAVADEIRA (CAPACIDADE DA CAÇAMBA   DA RETRO: 0,26 M³/POTÊNCIA: 88 HP), LARGURA 0,8 A 1,5 M, PROFUNDIDADE ATÉ 1,5 M, COM SOLO (SEM SUBSTITUIÇÃO) DE 1ª CATEGORIA, COM COMPACTADOR DE SOLOS DE PERCUSSÃO AF_08/2023</t>
  </si>
  <si>
    <t xml:space="preserve">4.3</t>
  </si>
  <si>
    <t xml:space="preserve">PREPARO DA CALÇADA</t>
  </si>
  <si>
    <t xml:space="preserve">97113</t>
  </si>
  <si>
    <t xml:space="preserve">APLICAÇÃO DE LONA PLÁSTICA PARA EXECUÇÃO DE PAVIMENTOS DE CONCRETO. AF_04/2022</t>
  </si>
  <si>
    <t xml:space="preserve">4.4</t>
  </si>
  <si>
    <t xml:space="preserve">CALÇADA - CONCRETO 5CM (INCLUSIVE REBAIXOS)</t>
  </si>
  <si>
    <t xml:space="preserve">94991</t>
  </si>
  <si>
    <t xml:space="preserve">EXECUÇÃO DE PASSEIO (CALÇADA) OU PISO DE CONCRETO COM CONCRETO MOLDADO IN LOCO, USINADO, ACABAMENTO CONVENCIONAL, NÃO ARMADO. AF_07/2016</t>
  </si>
  <si>
    <t xml:space="preserve">4.5</t>
  </si>
  <si>
    <t xml:space="preserve">PISO TÁTIL EM CONCRETO</t>
  </si>
  <si>
    <t xml:space="preserve">104658</t>
  </si>
  <si>
    <t xml:space="preserve">PISO PODOTÁTIL DE ALERTA OU DIRECIONAL, DE CONCRETO, ASSENTADO SOBRE ARGAMASSA. AF_03/2024</t>
  </si>
  <si>
    <t xml:space="preserve">4.6</t>
  </si>
  <si>
    <t xml:space="preserve">PINTURA - PISO</t>
  </si>
  <si>
    <t xml:space="preserve">102491</t>
  </si>
  <si>
    <t xml:space="preserve">PINTURA DE PISO COM TINTA ACRÍLICA, APLICAÇÃO MANUAL, 2 DEMÃOS, INCLUSO FUNDO PREPARADOR. AF_05/2021</t>
  </si>
  <si>
    <t xml:space="preserve">4.7</t>
  </si>
  <si>
    <t xml:space="preserve">PERGOLADO</t>
  </si>
  <si>
    <t xml:space="preserve">103314</t>
  </si>
  <si>
    <t xml:space="preserve">INSTALAÇÃO DE PERGOLADO DE MADEIRA, EM MAÇARANDUBA, ANGELIM OU EQUIVALENTE DA REGIÃO, FIXADO COM CONCRETO SOBRE PISO DE CONCRETO EXISTENTE. AF_11/2021</t>
  </si>
  <si>
    <t xml:space="preserve">4.8</t>
  </si>
  <si>
    <t xml:space="preserve">COBERTURA- PERGOLADO (INCOLOR)</t>
  </si>
  <si>
    <t xml:space="preserve">94449</t>
  </si>
  <si>
    <t xml:space="preserve">TELHAMENTO COM TELHA ONDULADA DE FIBRA DE VIDRO E = 0,6 MM, PARA TELHADO COM INCLINAÇÃO MAIOR QUE 10°, COM ATÉ 2 ÁGUAS, INCLUSO IÇAMENTO. AF_07/2019</t>
  </si>
  <si>
    <t xml:space="preserve">5</t>
  </si>
  <si>
    <t xml:space="preserve">VIAS E ESTACIONAMENTOS</t>
  </si>
  <si>
    <t xml:space="preserve">5.1</t>
  </si>
  <si>
    <t xml:space="preserve">TERRAPLANAGEM E REGULARIZAÇÃO</t>
  </si>
  <si>
    <t xml:space="preserve">5.1.1</t>
  </si>
  <si>
    <t xml:space="preserve">REGULARIZAÇÃO DAS SUPERFÍCIES - LIMPEZA TERRENO</t>
  </si>
  <si>
    <t xml:space="preserve">98525</t>
  </si>
  <si>
    <t xml:space="preserve">LIMPEZA MECANIZADA DE CAMADA VEGETAL, VEGETAÇÃO E PEQUENAS ÁRVORES (DIÂMETRO DE TRONCO MENOR QUE 0,20 M), COM TRATOR DE ESTEIRAS.AF_05/2018</t>
  </si>
  <si>
    <t xml:space="preserve">5.1.2</t>
  </si>
  <si>
    <t xml:space="preserve">REGULARIZAÇÃO DAS SUPERFÍCIES - ESPALHAMENTO MATERIAL (média h=80cm)</t>
  </si>
  <si>
    <t xml:space="preserve">100574</t>
  </si>
  <si>
    <t xml:space="preserve">ESPALHAMENTO DE MATERIAL COM TRATOR DE ESTEIRAS. AF_11/2019</t>
  </si>
  <si>
    <t xml:space="preserve">5.1.3</t>
  </si>
  <si>
    <t xml:space="preserve">REGULARIZAÇÃO DAS SUPERFÍCIES - NIVELAMENTOS PRÉVIOS</t>
  </si>
  <si>
    <t xml:space="preserve">100575</t>
  </si>
  <si>
    <t xml:space="preserve">REGULARIZAÇÃO DE SUPERFÍCIES COM MOTONIVELADORA. AF_11/2019</t>
  </si>
  <si>
    <t xml:space="preserve">5.1.4</t>
  </si>
  <si>
    <t xml:space="preserve">ESCAVAÇÃO PARA BASE DOS PAVIMENTOS</t>
  </si>
  <si>
    <t xml:space="preserve">101121</t>
  </si>
  <si>
    <t xml:space="preserve">ESCAVAÇÃO HORIZONTAL, INCLUINDO ESCARIFICAÇÃO EM SOLO DE 2A CATEGORIA COM TRATOR DE ESTEIRAS (170HP/LÂMINA: 5,20M3). AF_07/2020</t>
  </si>
  <si>
    <t xml:space="preserve">5.1.5</t>
  </si>
  <si>
    <t xml:space="preserve">NIVELAMENTO, REGULARIZAÇÃO E COMPACTAÇÃO</t>
  </si>
  <si>
    <t xml:space="preserve">100576</t>
  </si>
  <si>
    <t xml:space="preserve">REGULARIZAÇÃO E COMPACTAÇÃO DE SUBLEITO DE SOLO PREDOMINANTEMENTE ARGILOSO, PARA OBRAS DE CONSTRUÇÃO DE PAVIMENTOS. AF_09/2024</t>
  </si>
  <si>
    <t xml:space="preserve">5.1.6</t>
  </si>
  <si>
    <t xml:space="preserve">SUB BASE EM CASCALHO/PEDRA RACHÃO H=20</t>
  </si>
  <si>
    <t xml:space="preserve">96399</t>
  </si>
  <si>
    <t xml:space="preserve">EXECUÇÃO E COMPACTAÇÃO DE BASE E OU SUB BASE PARA PAVIMENTAÇÃO DE PEDRA RACHÃO  - EXCLUSIVE CARGA E TRANSPORTE. AF_11/2019(</t>
  </si>
  <si>
    <t xml:space="preserve">5.1.7</t>
  </si>
  <si>
    <t xml:space="preserve">CARGA E TRANSPORTE DO CASCALHO</t>
  </si>
  <si>
    <t xml:space="preserve">100973</t>
  </si>
  <si>
    <t xml:space="preserve">CARGA, MANOBRA E DESCARGA DE SOLOS E MATERIAIS GRANULARES EM CAMINHÃO BASCULANTE 6 M³</t>
  </si>
  <si>
    <t xml:space="preserve">5.1.8</t>
  </si>
  <si>
    <t xml:space="preserve">95878</t>
  </si>
  <si>
    <t xml:space="preserve">TRANSPORTE COM CAMINHÃO BASCULANTE DE 10 M³, EM VIA URBANA PAVIMENTADA, DMT ATÉ 30 KM (UNIDADE: TXKM). AF_07/2020</t>
  </si>
  <si>
    <t xml:space="preserve">TXKM</t>
  </si>
  <si>
    <t xml:space="preserve">5.1.9</t>
  </si>
  <si>
    <t xml:space="preserve">BASE EM BRITA H=20</t>
  </si>
  <si>
    <t xml:space="preserve">96396</t>
  </si>
  <si>
    <t xml:space="preserve">EXECUÇÃO E COMPACTAÇÃO DE BASE E OU SUB BASE PARA PAVIMENTAÇÃO DE BRITA GRADUADA SIMPLES - EXCLUSIVE CARGA E TRANSPORTE. AF_11/2019</t>
  </si>
  <si>
    <t xml:space="preserve">5.1.10</t>
  </si>
  <si>
    <t xml:space="preserve">CARGA E TRANSPORTE DA BRITA</t>
  </si>
  <si>
    <t xml:space="preserve">5.1.11</t>
  </si>
  <si>
    <t xml:space="preserve">5.2</t>
  </si>
  <si>
    <t xml:space="preserve">CAMADA DE ROLAMENTO</t>
  </si>
  <si>
    <t xml:space="preserve">5.2.1</t>
  </si>
  <si>
    <t xml:space="preserve">CAMADA DE LIGAÇÃO/BINDER</t>
  </si>
  <si>
    <t xml:space="preserve">02592
ORSE</t>
  </si>
  <si>
    <t xml:space="preserve">IMPRIMAÇÃO - EXECUÇÃO COM FORNECIMENTO DE MATERIAL</t>
  </si>
  <si>
    <t xml:space="preserve">5.2.2</t>
  </si>
  <si>
    <t xml:space="preserve">CAMADA DE ROLAMENTO CBUQ 5CM</t>
  </si>
  <si>
    <t xml:space="preserve">95995</t>
  </si>
  <si>
    <t xml:space="preserve">EXECUÇÃO DE PAVIMENTO COM APLICAÇÃO DE CONCRETO ASFÁLTICO, CAMADA DE ROLAMENTO - EXCLUSIVE CARGA E TRANSPORTE. AF_11/2019</t>
  </si>
  <si>
    <t xml:space="preserve">5.2.3</t>
  </si>
  <si>
    <t xml:space="preserve">CARGA E TRANSPORTE DO ASFALTO</t>
  </si>
  <si>
    <t xml:space="preserve">5.2.4</t>
  </si>
  <si>
    <t xml:space="preserve">5.2.5</t>
  </si>
  <si>
    <t xml:space="preserve">EXECUÇÃO DE FAIXAS ELEVADAS</t>
  </si>
  <si>
    <t xml:space="preserve">COMP. 03</t>
  </si>
  <si>
    <t xml:space="preserve">5.3</t>
  </si>
  <si>
    <t xml:space="preserve">MEIO FIO E SINALIZAÇÃO VIÁRIA</t>
  </si>
  <si>
    <t xml:space="preserve">5.3.1</t>
  </si>
  <si>
    <t xml:space="preserve">DEMOLIÇÃO MEIO-FIO</t>
  </si>
  <si>
    <t xml:space="preserve">97625</t>
  </si>
  <si>
    <t xml:space="preserve">DEMOLIÇÃO DE ALVENARIA PARA QUALQUER TIPO DE BLOCO, DE FORMA MECANIZADA, SEM REAPROVEITAMENTO. AF_09/2023</t>
  </si>
  <si>
    <t xml:space="preserve">5.3.2</t>
  </si>
  <si>
    <t xml:space="preserve">MEIO FIO COM SARJETA</t>
  </si>
  <si>
    <t xml:space="preserve">94268</t>
  </si>
  <si>
    <t xml:space="preserve">GUIA (MEIO-FIO) E SARJETA CONJUGADOS DE CONCRETO, MOLDADA  IN LOCO  EM TRECHO RETO COM EXTRUSORA, 45 CM BASE (15 CM BASE DA GUIA + 30 CM BASE DA SARJETA) X 22 CM ALTURA. AF_01/2024</t>
  </si>
  <si>
    <t xml:space="preserve">5.3.3</t>
  </si>
  <si>
    <t xml:space="preserve">FAIXA ELEVADA</t>
  </si>
  <si>
    <t xml:space="preserve">GUIA (MEIO-FIO) E SARJETA CONJUGADOS DE CONCRETO, MOLDADA  IN LOCO  EM TRECHO RETO COM EXTRUSORA, 45 CM BASE (15 CM BASE DA GUIA + 30 CM BASE DA SARJETA) X 22 CM ALTURA. AF_01/2025</t>
  </si>
  <si>
    <t xml:space="preserve">5.3.4</t>
  </si>
  <si>
    <t xml:space="preserve">PINTURA MEIO FIO</t>
  </si>
  <si>
    <t xml:space="preserve">102498</t>
  </si>
  <si>
    <t xml:space="preserve">PINTURA DE MEIO-FIO COM TINTA BRANCA A BASE DE CAL (CAIAÇÃO). AF_05/2021</t>
  </si>
  <si>
    <t xml:space="preserve">5.3.5</t>
  </si>
  <si>
    <t xml:space="preserve">DEMARCAÇÃO DE FAIXA ELEVADA</t>
  </si>
  <si>
    <t xml:space="preserve">102513</t>
  </si>
  <si>
    <t xml:space="preserve">PINTURA DE SÍMBOLOS E TEXTOS COM TINTA ACRÍLICA, DEMARCAÇÃO COM FITA ADESIVA E APLICAÇÃO COM ROLO. AF_05/2021</t>
  </si>
  <si>
    <t xml:space="preserve">5.3.6</t>
  </si>
  <si>
    <t xml:space="preserve">DEMARCAÇÃO DE ESTACIONAMENTO RUA 02</t>
  </si>
  <si>
    <t xml:space="preserve">102500</t>
  </si>
  <si>
    <t xml:space="preserve">[ADAPTADO PARA E = 15 CM] PINTURA DE DEMARCAÇÃO DE VAGA COM TINTA ACRÍLICA, E = 10 CM, APLICAÇÃO MANUAL. AF_05/2021</t>
  </si>
  <si>
    <t xml:space="preserve">5.3.7</t>
  </si>
  <si>
    <t xml:space="preserve">DEMARCAÇÃO DE ESTACIONAMENTO RUA 03</t>
  </si>
  <si>
    <t xml:space="preserve">5.3.8</t>
  </si>
  <si>
    <t xml:space="preserve">DEMARCAÇÃO - ESTACIONAMENTO PCD VERTICAL</t>
  </si>
  <si>
    <t xml:space="preserve">5.3.9</t>
  </si>
  <si>
    <t xml:space="preserve">DEMARCAÇÃO - ESTACIONAMENTO PCD PARALELO</t>
  </si>
  <si>
    <t xml:space="preserve">5.3.10</t>
  </si>
  <si>
    <t xml:space="preserve">DEMARCAÇÃO - ESTACIONAMENTO PCD DUPLO PARALELO</t>
  </si>
  <si>
    <t xml:space="preserve">5.3.11</t>
  </si>
  <si>
    <t xml:space="preserve">DEMARCAÇÃO PARE - RUA 01</t>
  </si>
  <si>
    <t xml:space="preserve">5.3.12</t>
  </si>
  <si>
    <t xml:space="preserve">DEMARCAÇÃO PARE - RUA 02</t>
  </si>
  <si>
    <t xml:space="preserve">5.3.13</t>
  </si>
  <si>
    <t xml:space="preserve">DEMARCAÇÃO PARE - RUA 03</t>
  </si>
  <si>
    <t xml:space="preserve">5.3.14</t>
  </si>
  <si>
    <t xml:space="preserve">DEMARCAÇÃO AMARELA - LINHA SIMPLES SECCIONADA</t>
  </si>
  <si>
    <t xml:space="preserve">5.3.15</t>
  </si>
  <si>
    <t xml:space="preserve">DEMARCAÇÕES DE VAGAS - ESTACIONAMENTOS 01 E 02</t>
  </si>
  <si>
    <t xml:space="preserve">5.3.16</t>
  </si>
  <si>
    <t xml:space="preserve">FAIXA DE PEDESTRE 0,40X4,00 P/ FAIXA - TODAS</t>
  </si>
  <si>
    <t xml:space="preserve">102501</t>
  </si>
  <si>
    <t xml:space="preserve">[ADAPTADO PARA E = 40 CM] PINTURA DE FAIXA DE PEDESTRE OU ZEBRADA COM TINTA ACRÍLICA, E  = 30 CM, APLICAÇÃO MANUAL. AF_05/2021</t>
  </si>
  <si>
    <t xml:space="preserve">6</t>
  </si>
  <si>
    <t xml:space="preserve">DRENAGEM PLUVIAL</t>
  </si>
  <si>
    <t xml:space="preserve">6.1</t>
  </si>
  <si>
    <t xml:space="preserve">LOCAÇÃO DA REDE</t>
  </si>
  <si>
    <t xml:space="preserve">99063</t>
  </si>
  <si>
    <t xml:space="preserve">LOCAÇÃO DE REDE DE ÁGUA OU ESGOTO. (REFERÊNCIA TOPOGRÁFICA)</t>
  </si>
  <si>
    <t xml:space="preserve">REDE 01</t>
  </si>
  <si>
    <t xml:space="preserve">6.2</t>
  </si>
  <si>
    <t xml:space="preserve">ESCAVAÇÃO VALA E CAIXAS</t>
  </si>
  <si>
    <t xml:space="preserve">90108</t>
  </si>
  <si>
    <t xml:space="preserve">ESCAVAÇÃO MECANIZADA DE VALA COM PROFUNDIDADE ATÉ 1,5 M (MÉDIA MONTANTE E JUSANTE/UMA COMPOSIÇÃO POR TRECHO), RETROESCAV. (0,26 M3), LARGURA MENOR QUE 0,8 M, EM SOLO DE 1A CATEGORIA, LOCAIS COM BAIXO NÍVEL DE INTERFERÊNCIA. AF_02/2021</t>
  </si>
  <si>
    <t xml:space="preserve">6.3</t>
  </si>
  <si>
    <t xml:space="preserve">PREPARO VALA</t>
  </si>
  <si>
    <t xml:space="preserve">101622</t>
  </si>
  <si>
    <t xml:space="preserve">PREPARO DE FUNDO DE VALA COM LARGURA MENOR QUE 1,5 M, COM CAMADA DE AREIA, LANÇAMENTO MECANIZADO. AF_08/2020</t>
  </si>
  <si>
    <t xml:space="preserve">6.4</t>
  </si>
  <si>
    <t xml:space="preserve">ESCORAMENTO DE VALA</t>
  </si>
  <si>
    <t xml:space="preserve">101572</t>
  </si>
  <si>
    <t xml:space="preserve">ESCORAMENTO DE VALA, TIPO PONTALETEAMENTO, COM PROFUNDIDADE DE 1,5 A 3,0 M, LARGURA MENOR QUE 1,5 M. AF_08/2020</t>
  </si>
  <si>
    <t xml:space="preserve">6.5</t>
  </si>
  <si>
    <t xml:space="preserve">REATERRO</t>
  </si>
  <si>
    <t xml:space="preserve">93368</t>
  </si>
  <si>
    <t xml:space="preserve">REATERRO MECANIZADO DE VALA COM ESCAVADEIRA HIDRÁULICA (CAPACIDADE DA CAÇAMBA: 0,8 M³ / POTÊNCIA: 111 HP), LARGURA ATÉ 1,5 M, PROFUNDIDADE DE 1,5 A 3,0 M, COM SOLO DE 1ª CATEGORIA EM LOCAIS COM BAIXO NÍVEL DE INTERFERÊNCIA. AF_04/2016</t>
  </si>
  <si>
    <t xml:space="preserve">6.6</t>
  </si>
  <si>
    <t xml:space="preserve">TUBO DE CONCRETO - 300 MM</t>
  </si>
  <si>
    <t xml:space="preserve">95565</t>
  </si>
  <si>
    <t xml:space="preserve">TUBO DE CONCRETO PARA REDES COLETORAS DE ÁGUAS PLUVIAIS, DIÂMETRO DE 300MM, JUNTA RÍGIDA, INSTALADO EM LOCAL COM BAIXO NÍVEL DE INTERFERÊNCIAS - FORNECIMENTO E ASSENTAMENTO. AF_03/2024</t>
  </si>
  <si>
    <t xml:space="preserve">6.7</t>
  </si>
  <si>
    <t xml:space="preserve">TUBO DE CONCRETO - 600 MM</t>
  </si>
  <si>
    <t xml:space="preserve">92212</t>
  </si>
  <si>
    <t xml:space="preserve">TUBO DE CONCRETO PARA REDES COLETORAS DE ÁGUAS PLUVIAIS, DIÂMETRO DE 600 MM, JUNTA RÍGIDA, INSTALADO EM LOCAL COM BAIXO NÍVEL DE INTERFERÊNCIAS - FORNECIMENTO E ASSENTAMENTO. AF_03/2024</t>
  </si>
  <si>
    <t xml:space="preserve">6.8</t>
  </si>
  <si>
    <t xml:space="preserve">BIDIN PARA TUBO DE CONCRETO</t>
  </si>
  <si>
    <t xml:space="preserve">104515</t>
  </si>
  <si>
    <t xml:space="preserve">APLICAÇÃO DE MANTA GEOTÊXTIL NAS JUNTAS RÍGIDAS DE ADUELAS PRÉ-MOLDADAS DE CONCRETO ARMADO. AF_01/2023</t>
  </si>
  <si>
    <t xml:space="preserve">6.9</t>
  </si>
  <si>
    <t xml:space="preserve">BOCA DE LOBO, INCLUSO GUIA</t>
  </si>
  <si>
    <t xml:space="preserve">97935</t>
  </si>
  <si>
    <t xml:space="preserve">CAIXA PARA BOCA DE LOBO SIMPLES RETANGULAR, EM CONCRETO PRÉ-MOLDADO, DIMENSÕES INTERNAS: 0,6X1,0X1,2 M. AF_12/2020</t>
  </si>
  <si>
    <t xml:space="preserve">6.10</t>
  </si>
  <si>
    <t xml:space="preserve">POÇO DE VISITA - 1,50H</t>
  </si>
  <si>
    <t xml:space="preserve">02739/ORSE</t>
  </si>
  <si>
    <t xml:space="preserve">CAIXA DE PASSAGEM / POÇO DE VISITA EM CONCRETO ARMADO FCK=21 MPA, INCLUSIVE TAMPA, DIMENSÕES INTERNAS 1,00 X 1,00 X 1,50 M</t>
  </si>
  <si>
    <t xml:space="preserve">6.11</t>
  </si>
  <si>
    <t xml:space="preserve">POÇO DE VISITA - 1,70H / 1,80H</t>
  </si>
  <si>
    <t xml:space="preserve">02740/ORSE</t>
  </si>
  <si>
    <t xml:space="preserve">CAIXA DE PASSAGEM / POÇO DE VISITA EM CONCRETO ARMADO FCK=21 MPA, INCLUSIVE TAMPA, DIMENSÕES INTERNAS 1,00 X 1,00 X 1,75 M</t>
  </si>
  <si>
    <t xml:space="preserve">6.12</t>
  </si>
  <si>
    <t xml:space="preserve">POÇO DE VISITA - 2,30H</t>
  </si>
  <si>
    <t xml:space="preserve">02742/ORSE</t>
  </si>
  <si>
    <t xml:space="preserve">CAIXA DE PASSAGEM / POÇO DE VISITA EM CONCRETO ARMADO FCK=21 MPA, INCLUSIVE TAMPA, DIMENSÕES INTERNAS 1,00 X 1,00 X 2,25 M</t>
  </si>
  <si>
    <t xml:space="preserve">6.13</t>
  </si>
  <si>
    <t xml:space="preserve">POÇO DE VISITA - 3,30H</t>
  </si>
  <si>
    <t xml:space="preserve">11275/ORSE</t>
  </si>
  <si>
    <t xml:space="preserve">CAIXA DE PASSAGEM / POÇO DE VISITA EM CONCRETO ARMADO FCK=21 MPA, INCLUSIVE TAMPA, DIMENSÕES INTERNAS 1,02 X 1,20 X 3,20 M</t>
  </si>
  <si>
    <t xml:space="preserve">6.14</t>
  </si>
  <si>
    <t xml:space="preserve">TAMPÃO PV</t>
  </si>
  <si>
    <t xml:space="preserve">09141/ORSE</t>
  </si>
  <si>
    <t xml:space="preserve">TAMPÃO FERRO FUNDIDO ARTICULADO TDA-600MM, 300KG/CM2, P/ POÇO DE VISITAS E CAIXAS</t>
  </si>
  <si>
    <t xml:space="preserve">REDE 02</t>
  </si>
  <si>
    <t xml:space="preserve">6.16</t>
  </si>
  <si>
    <t xml:space="preserve">90105</t>
  </si>
  <si>
    <t xml:space="preserve">6.17</t>
  </si>
  <si>
    <t xml:space="preserve">6.18</t>
  </si>
  <si>
    <t xml:space="preserve">6.19</t>
  </si>
  <si>
    <t xml:space="preserve">6.20</t>
  </si>
  <si>
    <t xml:space="preserve">6.21</t>
  </si>
  <si>
    <t xml:space="preserve">6.22</t>
  </si>
  <si>
    <t xml:space="preserve">6.23</t>
  </si>
  <si>
    <t xml:space="preserve">6.24</t>
  </si>
  <si>
    <t xml:space="preserve">6.25</t>
  </si>
  <si>
    <t xml:space="preserve">DISSIPADOR DE ENERGIA</t>
  </si>
  <si>
    <t xml:space="preserve">6.26</t>
  </si>
  <si>
    <t xml:space="preserve">DISSIPADOR - DEB 05 (PADRÃO DNIT)</t>
  </si>
  <si>
    <t xml:space="preserve">103931</t>
  </si>
  <si>
    <t xml:space="preserve">BACIA DE DISSIPAÇÃO, LARGURA DE 1 A 4 M, TIPO BACIA EM PEDRA DE MÃO FIXADA COM CONCRETO (DEB 03, 04, 05, 06), COM PREPARO MANUAL, FCK = 20 MPA, LANÇADO MANUALMENTE, INCLUINDO MATERIAIS E FÔRMAS (2 UTILIZAÇÕES). AF_08/2022</t>
  </si>
  <si>
    <t xml:space="preserve">7</t>
  </si>
  <si>
    <t xml:space="preserve">SINALIZAÇÃO VERTICAL</t>
  </si>
  <si>
    <t xml:space="preserve">7.1</t>
  </si>
  <si>
    <t xml:space="preserve">VAGA PARA PCD</t>
  </si>
  <si>
    <t xml:space="preserve">12507/ORSE</t>
  </si>
  <si>
    <t xml:space="preserve">PLACA DE SINALIZAÇÃO, DIM.: 60 X 80 CM, - "ESTACIONAMENTO RESERVADO - DEFICIENTE/IDOSOS", INCLUSO BARROTE PARA FIXAÇÃO - FORNECIMENTO E INSTALAÇÃO</t>
  </si>
  <si>
    <t xml:space="preserve">7.2</t>
  </si>
  <si>
    <t xml:space="preserve">PLACA R-1</t>
  </si>
  <si>
    <t xml:space="preserve">COMP. 04</t>
  </si>
  <si>
    <t xml:space="preserve">7.3</t>
  </si>
  <si>
    <t xml:space="preserve">PLACA R-6c</t>
  </si>
  <si>
    <t xml:space="preserve">7.4</t>
  </si>
  <si>
    <t xml:space="preserve">PLACA R-4b</t>
  </si>
  <si>
    <t xml:space="preserve">7.5</t>
  </si>
  <si>
    <t xml:space="preserve">PLACA R-24a</t>
  </si>
  <si>
    <t xml:space="preserve">8</t>
  </si>
  <si>
    <t xml:space="preserve">LIMPEZAS E REMOÇÕES</t>
  </si>
  <si>
    <t xml:space="preserve">8.1</t>
  </si>
  <si>
    <t xml:space="preserve">REMOÇÃO DE TERRA</t>
  </si>
  <si>
    <t xml:space="preserve">102361</t>
  </si>
  <si>
    <t xml:space="preserve">RETIRADA DE MATERIAL DE 3ª CATEGORIA (APÓS ESCAVAÇÃO/DESMONTE) EM VALAS, COM RETROESCAVADEIRA - EXCLUSIVE CARGA E TRANSPORTE. AF_03/2021</t>
  </si>
  <si>
    <t xml:space="preserve">8.2</t>
  </si>
  <si>
    <t xml:space="preserve">TRANSPORTE E DESTINAÇÃO DE TERRA</t>
  </si>
  <si>
    <t xml:space="preserve">93588</t>
  </si>
  <si>
    <t xml:space="preserve">TRANSPORTE COM CAMINHÃO BASCULANTE DE 10 M³, EM VIA URBANA EM LEITO NATURAL (UNIDADE: M3XKM). AF_02/2026</t>
  </si>
  <si>
    <t xml:space="preserve">M3XKM</t>
  </si>
  <si>
    <t xml:space="preserve">8.3</t>
  </si>
  <si>
    <t xml:space="preserve">RETIRADA DE ENTULHO</t>
  </si>
  <si>
    <t xml:space="preserve">100982</t>
  </si>
  <si>
    <t xml:space="preserve">CARGA, MANOBRA E DESCARGA DE ENTULHO EM CAMINHÃO BASCULANTE 10 M³ - CARGA COM ESCAVADEIRA HIDRÁULICA (CAÇAMBA DE 0,80 M³ / 111 HP) E DESCARGA LIVRE (UNIDADE: M3). AF_02/2026</t>
  </si>
  <si>
    <t xml:space="preserve">8.4</t>
  </si>
  <si>
    <t xml:space="preserve">TRANSPORTE DE ENTULHO</t>
  </si>
  <si>
    <t xml:space="preserve">8.5</t>
  </si>
  <si>
    <t xml:space="preserve">LIMPEZA DE CALÇADA</t>
  </si>
  <si>
    <t xml:space="preserve">99814</t>
  </si>
  <si>
    <t xml:space="preserve">LIMPEZA DE SUPERFÍCIE PISO OU PAREDE COM JATO DE ALTA PRESSÃO. AF_10/2025</t>
  </si>
  <si>
    <t xml:space="preserve">ASSINAR A PROPOSTA</t>
  </si>
  <si>
    <t xml:space="preserve">REFERÊNCIA DE PREÇOS : SINAPI PR 08/26 SEM DESONERAÇÃO</t>
  </si>
  <si>
    <t xml:space="preserve">RESP. TÉCNICO:
LETICIA SACOMAN SAMPAIO - 
ARQUITETA E URBANISTA - CAU A132694-5</t>
  </si>
  <si>
    <t xml:space="preserve">RESP. TÉCNICO:
HENRIQUE FRANCIZ XIMENES DE ANDRADE BILBAO - 
ENGENHEIRO CIVIL - CREA-PR: 160.587/D</t>
  </si>
  <si>
    <t xml:space="preserve">CRONOGRAMA FÍSICO- FINANCEIRO</t>
  </si>
  <si>
    <t xml:space="preserve">SERVIÇO/LOCAL</t>
  </si>
  <si>
    <t xml:space="preserve">Valores</t>
  </si>
  <si>
    <t xml:space="preserve">%</t>
  </si>
  <si>
    <t xml:space="preserve">MÊS 1</t>
  </si>
  <si>
    <t xml:space="preserve">MÊS 2</t>
  </si>
  <si>
    <t xml:space="preserve">MÊS 3</t>
  </si>
  <si>
    <t xml:space="preserve">MÊS 4</t>
  </si>
  <si>
    <t xml:space="preserve">MÊS 5</t>
  </si>
  <si>
    <t xml:space="preserve">MÊS 6</t>
  </si>
  <si>
    <t xml:space="preserve">MÊS 7</t>
  </si>
  <si>
    <t xml:space="preserve">MÊS 8</t>
  </si>
  <si>
    <t xml:space="preserve">MÊS 9</t>
  </si>
  <si>
    <t xml:space="preserve">MÊS 10</t>
  </si>
  <si>
    <t xml:space="preserve">MÊS 11</t>
  </si>
  <si>
    <t xml:space="preserve">MÊS 12</t>
  </si>
  <si>
    <t xml:space="preserve">R$</t>
  </si>
  <si>
    <t xml:space="preserve">R$ parcial (valor período)</t>
  </si>
  <si>
    <t xml:space="preserve">%_parcial  (período)</t>
  </si>
  <si>
    <t xml:space="preserve">R$_ acumulado</t>
  </si>
  <si>
    <t xml:space="preserve">%_acumulado</t>
  </si>
  <si>
    <t xml:space="preserve">NOTAS: </t>
  </si>
  <si>
    <t xml:space="preserve">A. O CRONOGRAMA ACIMA É DE REFERÊNCIA. A EMPRESA DEVE PROPOR, APRESENTAR E SEGUIR SEU CRONOGRAMA PRÓPRIO.</t>
  </si>
  <si>
    <t xml:space="preserve">B. A ÚLTIMA PARCELA DEVE OBRIGATORIAMENTE SER MAIOR QUE 11%</t>
  </si>
  <si>
    <t xml:space="preserve">C. O PRAZO MÁXIMO PARA EXECUÇÃO É DE 360 DIAS</t>
  </si>
  <si>
    <t xml:space="preserve">COMPOSIÇÕES UENP - BASE SINAPI</t>
  </si>
  <si>
    <t xml:space="preserve">COMP. 01 - CABO DE ALUMINIO NU COM ALMA DE ACO, BITOLA 4 AWG - FORNECIMENTO E INSTALAÇÃO</t>
  </si>
  <si>
    <t xml:space="preserve">DESC.</t>
  </si>
  <si>
    <t xml:space="preserve">UN: M</t>
  </si>
  <si>
    <t xml:space="preserve">COD</t>
  </si>
  <si>
    <t xml:space="preserve">VALOR MAT+EQ</t>
  </si>
  <si>
    <t xml:space="preserve">VALOR M.O</t>
  </si>
  <si>
    <t xml:space="preserve">VALOR UN</t>
  </si>
  <si>
    <t xml:space="preserve">VT MAT+EQ</t>
  </si>
  <si>
    <t xml:space="preserve">VT M.O</t>
  </si>
  <si>
    <t xml:space="preserve">VT</t>
  </si>
  <si>
    <t xml:space="preserve">INSUMO</t>
  </si>
  <si>
    <t xml:space="preserve">841</t>
  </si>
  <si>
    <t xml:space="preserve">CABO DE ALUMINIO NU COM ALMA DE ACO, BITOLA 4 AWG</t>
  </si>
  <si>
    <t xml:space="preserve">COMPOSICAO</t>
  </si>
  <si>
    <t xml:space="preserve">88247</t>
  </si>
  <si>
    <t xml:space="preserve">AUXILIAR DE ELETRICISTA COM ENCARGOS COMPLEMENTARES</t>
  </si>
  <si>
    <t xml:space="preserve">88264</t>
  </si>
  <si>
    <t xml:space="preserve">ELETRICISTA COM ENCARGOS COMPLEMENTARES</t>
  </si>
  <si>
    <t xml:space="preserve">COMP. 02 - IMPLANTAÇÃO DE ESTRUTURA N3 - FORNECIMENTO E INSTALAÇÃO</t>
  </si>
  <si>
    <t xml:space="preserve">02981
ORSE        </t>
  </si>
  <si>
    <t xml:space="preserve">IMPLANTAÇÃO DE ESTRUTURA N3-2</t>
  </si>
  <si>
    <t xml:space="preserve">02844/ORSE</t>
  </si>
  <si>
    <t xml:space="preserve">Fornecimento de arruela quadrada 38 mm c/ furo 18 mm</t>
  </si>
  <si>
    <t xml:space="preserve">02862/ORSE</t>
  </si>
  <si>
    <t xml:space="preserve">Fornecimento de cruzeta de concreto retangular 1900mm</t>
  </si>
  <si>
    <t xml:space="preserve">01593
ORSE</t>
  </si>
  <si>
    <t xml:space="preserve">MÃO FRANCESA PLANA 726MM</t>
  </si>
  <si>
    <t xml:space="preserve">01680
ORSE</t>
  </si>
  <si>
    <t xml:space="preserve">PARAFUSO CABEÇA QUADRADA 16 X 250MM</t>
  </si>
  <si>
    <t xml:space="preserve">4337</t>
  </si>
  <si>
    <t xml:space="preserve">PORCA ZINCADA, QUADRADA, DIAMETRO 5/8"</t>
  </si>
  <si>
    <t xml:space="preserve">12362</t>
  </si>
  <si>
    <t xml:space="preserve">PORCA OLHAL EM ACO GALVANIZADO, ESPESSURA 16MM, ABERTURA 21MM</t>
  </si>
  <si>
    <t xml:space="preserve">402</t>
  </si>
  <si>
    <t xml:space="preserve">GANCHO OLHAL EM ACO GALVANIZADO, ESPESSURA 16MM, ABERTURA 21MM</t>
  </si>
  <si>
    <t xml:space="preserve">03066/ORSE</t>
  </si>
  <si>
    <t xml:space="preserve">Fornecimento de isolador de disco polimérico 15 kv</t>
  </si>
  <si>
    <t xml:space="preserve">02837/ORSE</t>
  </si>
  <si>
    <t xml:space="preserve">Fornecimento de alça preformada de alumínio p/ ca 4 awg</t>
  </si>
  <si>
    <t xml:space="preserve">COMP. 03 - EXECUÇÃO DE FAIXA ELEVADA COM TOTAL MATERIAL E MÃO DE OBRA</t>
  </si>
  <si>
    <t xml:space="preserve">UN: M3</t>
  </si>
  <si>
    <t xml:space="preserve">SICRO</t>
  </si>
  <si>
    <t xml:space="preserve">4011353</t>
  </si>
  <si>
    <t xml:space="preserve">EXECUÇÃO DE PINTURA DE LIGAÇÃO (RR-2C)</t>
  </si>
  <si>
    <t xml:space="preserve">4011351</t>
  </si>
  <si>
    <t xml:space="preserve">IMPRIMAÇÃO COM ASFALTO DILUÍDO CM-30</t>
  </si>
  <si>
    <t xml:space="preserve">4011463</t>
  </si>
  <si>
    <t xml:space="preserve">CONCRETO ASFÁLTICO - FAIXA C - AREIA E BRITAS COMERCIAIS</t>
  </si>
  <si>
    <t xml:space="preserve">T</t>
  </si>
  <si>
    <t xml:space="preserve">SINAPI</t>
  </si>
  <si>
    <t xml:space="preserve">5914649</t>
  </si>
  <si>
    <t xml:space="preserve">CARGA, MANOBRA E DESCARGA DE MISTURA BETUMINOSA A QUENTE EM CAMINHÃO BASCULANTE DE 10M3 - CARGA EM USINA DE ASFALTO 100/140 T/H E DESCARGA EM VIBROACABADORA</t>
  </si>
  <si>
    <t xml:space="preserve">5914612</t>
  </si>
  <si>
    <t xml:space="preserve">TRANSPORTE DE MISTURA BETUMINOSA A QUENTE COM CAMINHÃO COM CAÇAMBA TÉRMICA DE 6 M3 - RODOVIA PAVIMENTADA</t>
  </si>
  <si>
    <t xml:space="preserve">COMP. 04 - FORNECIMENTO E INSTALAÇÃO DE PLACA DE SINALIZAÇÃO VERTICAL VIÁRIA</t>
  </si>
  <si>
    <t xml:space="preserve">UN: UN</t>
  </si>
  <si>
    <t xml:space="preserve">93358</t>
  </si>
  <si>
    <t xml:space="preserve">ESCAVAÇÃO MANUAL DE VALA. AF_09/2024</t>
  </si>
  <si>
    <t xml:space="preserve">94975</t>
  </si>
  <si>
    <t xml:space="preserve">CONCRETO FCK = 15MPA, TRAÇO 1:3,4:3,5 (EM MASSA SECA DE CIMENTO/ AREIA MÉDIA/ BRITA 1) - PREPARO MANUAL. AF_05/2021</t>
  </si>
  <si>
    <t xml:space="preserve">88309</t>
  </si>
  <si>
    <t xml:space="preserve">PEDREIRO COM ENCARGOS COMPLEMENTARES</t>
  </si>
  <si>
    <t xml:space="preserve">88242</t>
  </si>
  <si>
    <t xml:space="preserve">AJUDANTE DE PEDREIRO COM ENCARGOS COMPLEMENTARES</t>
  </si>
  <si>
    <t xml:space="preserve">ORSE</t>
  </si>
  <si>
    <t xml:space="preserve">10712/ORSE</t>
  </si>
  <si>
    <t xml:space="preserve">CONFECÇÃO DE PLACA DE SINALIZAÇÃO TOTALMENTE REFLETIVA</t>
  </si>
  <si>
    <t xml:space="preserve">RESP. TÉCNICO:
HENRIQUE FRANCIZ XIMENES DE ANDRADE BILBAO -  ENGENHEIRO CIVIL - CREA-PR: 160.587/D</t>
  </si>
  <si>
    <t xml:space="preserve">COMPOSIÇÃO DO BDI </t>
  </si>
  <si>
    <t xml:space="preserve">CUSTO TOTAL DO SERVIÇO (R$)</t>
  </si>
  <si>
    <t xml:space="preserve">DISCRIMINAÇÃO</t>
  </si>
  <si>
    <t xml:space="preserve">VALOR</t>
  </si>
  <si>
    <t xml:space="preserve">TAXA (%)</t>
  </si>
  <si>
    <t xml:space="preserve">OBSERVAÇÃO</t>
  </si>
  <si>
    <t xml:space="preserve">SITUAÇÃO DO INTERVALO ADMISSÍVEL</t>
  </si>
  <si>
    <t xml:space="preserve">PARCELAS DO BDI (%)</t>
  </si>
  <si>
    <t xml:space="preserve">1 QUARTIL</t>
  </si>
  <si>
    <t xml:space="preserve">MÉDIO</t>
  </si>
  <si>
    <t xml:space="preserve">3 QUARTIL</t>
  </si>
  <si>
    <t xml:space="preserve">AC – ADMINISTRAÇÃO CENTRAL</t>
  </si>
  <si>
    <t xml:space="preserve">-</t>
  </si>
  <si>
    <t xml:space="preserve">SG – SEGUROS + GARANTIA</t>
  </si>
  <si>
    <t xml:space="preserve">R – RISCOS</t>
  </si>
  <si>
    <t xml:space="preserve">DF – DESPESAS FINANCEIRAS</t>
  </si>
  <si>
    <t xml:space="preserve">L – LUCRO BRUTO</t>
  </si>
  <si>
    <t xml:space="preserve">I – IMPOSTOS</t>
  </si>
  <si>
    <t xml:space="preserve">FÓRMULA DO BDI DE ACORDO COM ACÓRDÃO 2.369/2011-TCU- PLENÁRIO</t>
  </si>
  <si>
    <t xml:space="preserve">PIS</t>
  </si>
  <si>
    <t xml:space="preserve">COFINS</t>
  </si>
  <si>
    <t xml:space="preserve">ISS (CONFORME LEGISLAÇÃO MUNICIPAL)</t>
  </si>
  <si>
    <t xml:space="preserve">CONTRIB. PREVIDÊNCIA SOBRE RECEITA BRUTA – CPRB</t>
  </si>
  <si>
    <t xml:space="preserve">TOTAL DO BDI (R$)</t>
  </si>
  <si>
    <t xml:space="preserve">PREÇO DE VENDA (R$)</t>
  </si>
  <si>
    <t xml:space="preserve">ONDE:</t>
  </si>
  <si>
    <t xml:space="preserve">BDI (%)</t>
  </si>
  <si>
    <t xml:space="preserve">AC : TAXA DE ADMINISTRAÇÃO CENTRAL</t>
  </si>
  <si>
    <t xml:space="preserve">S: TAXA DE SEGURO</t>
  </si>
  <si>
    <t xml:space="preserve">Parâmetros do Acórdão 2.622/2013 - Plenário</t>
  </si>
  <si>
    <t xml:space="preserve">G: TAXA DE GARANTIAS</t>
  </si>
  <si>
    <t xml:space="preserve">Sem CPRB</t>
  </si>
  <si>
    <t xml:space="preserve">R: TAXA DE RISCOS</t>
  </si>
  <si>
    <t xml:space="preserve">Com CPRB</t>
  </si>
  <si>
    <t xml:space="preserve">DF: TAXA DE DESPESAS</t>
  </si>
  <si>
    <t xml:space="preserve">L: TAXA DE LUCRO</t>
  </si>
  <si>
    <t xml:space="preserve">I: TAXA DE INCIDÊNCIA DE IMPOSTOS (PIS, COFINS, ISS, CPRB)</t>
  </si>
  <si>
    <t xml:space="preserve">COMPOSIÇÃO DO BDI DIFERENCIADO</t>
  </si>
  <si>
    <t xml:space="preserve">OBS: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</si>
  <si>
    <t xml:space="preserve">OBRA : CERCAMENTO DO CAMPUS JACAREZINHO</t>
  </si>
  <si>
    <t xml:space="preserve">Local: Campus Jacarezinho</t>
  </si>
  <si>
    <t xml:space="preserve">Data do orçamento: Abril de 2022</t>
  </si>
  <si>
    <t xml:space="preserve">REFERÊNCIA DE PREÇOS : SINAPI PR 06/21 -  SINAPI_Custo_Ref_Composicoes_Analitico_PR_202106_Desonerado.xls </t>
  </si>
  <si>
    <t xml:space="preserve">RESP. TÉCNICO: 
ENG. CIVIL FELIPE SCALA FRANCICA 
CREA SP 5069900657</t>
  </si>
  <si>
    <t xml:space="preserve">CERCA ALAMBRADO</t>
  </si>
  <si>
    <t xml:space="preserve">REMOÇÃO CERCA ANTIGA</t>
  </si>
  <si>
    <t xml:space="preserve">COMP.03</t>
  </si>
  <si>
    <t xml:space="preserve">SERVIÇO DE REMOÇÃO DE MOURÃO DE CONCRETO E ARAME EM CERCA.</t>
  </si>
  <si>
    <t xml:space="preserve">1.2</t>
  </si>
  <si>
    <t xml:space="preserve">100981</t>
  </si>
  <si>
    <t xml:space="preserve">CARGA, MANOBRA E DESCARGA DE ENTULHO EM CAMINHÃO BASCULANTE 6 M³ - CARGA COM ESCAVADEIRA HIDRÁULICA  (CAÇAMBA DE 0,80 M³ / 111 HP) E DESCARGA LIVRE (UNIDADE: M3). AF_07/2020</t>
  </si>
  <si>
    <t xml:space="preserve">1.5</t>
  </si>
  <si>
    <t xml:space="preserve">ALAMBRADO EM MOURÕES DE CONCRETO BRAÇO CURVO (260+40), COM TELA 8X8CM DE ARAME GALVANIZADO 14BWG, COM ARAME FARPADO, E INCLUSIVE BALDRAME/MURETA EM CONCRETO.</t>
  </si>
  <si>
    <t xml:space="preserve">m</t>
  </si>
  <si>
    <t xml:space="preserve">CERCA PALITO</t>
  </si>
  <si>
    <t xml:space="preserve">COMP.05</t>
  </si>
  <si>
    <t xml:space="preserve">CERCA PALITO EM  MOURÕES DE CONCRETO RETO, H=3,0m, INCLUSIVE BALDRAME/MURETA EM CONCRETO.</t>
  </si>
  <si>
    <t xml:space="preserve">LIMPEZA TERRENO E MOVIMENTO DE SOLO</t>
  </si>
  <si>
    <t xml:space="preserve">CORTE/PODA PONTUAL ÁRVORES</t>
  </si>
  <si>
    <t xml:space="preserve">98530</t>
  </si>
  <si>
    <t xml:space="preserve">CORTE RASO E RECORTE DE ÁRVORE COM DIÂMETRO DE TRONCO MAIOR OU IGUAL A 0,40 M E MENOR QUE 0,60 M.AF_05/2018</t>
  </si>
  <si>
    <t xml:space="preserve">98526</t>
  </si>
  <si>
    <t xml:space="preserve">REMOÇÃO DE RAÍZES REMANESCENTES DE TRONCO DE ÁRVORE COM DIÂMETRO MAIOR OU IGUAL A 0,20 M E MENOR QUE 0,40 M.AF_05/2018</t>
  </si>
  <si>
    <t xml:space="preserve">2.2.1</t>
  </si>
  <si>
    <t xml:space="preserve"> REMOÇÃO DA VEGETAÇÃO FAIXA 3M</t>
  </si>
  <si>
    <t xml:space="preserve">m²</t>
  </si>
  <si>
    <t xml:space="preserve">ESCAVAR SOLO EXCEDENTE RUA NOVOS BLOCOS; TRANSPORTE SOLO PARA ATERRO</t>
  </si>
  <si>
    <t xml:space="preserve">100975</t>
  </si>
  <si>
    <t xml:space="preserve">CARGA, MANOBRA E DESCARGA DE SOLOS E MATERIAIS GRANULARES EM CAMINHÃO BASCULANTE 14 M³ - CARGA COM PÁ CARREGADEIRA (CAÇAMBA DE 1,7 A 2,8 M³ / 128 HP) E DESCARGA LIVRE (UNIDADE: M3). AF_07/2020</t>
  </si>
  <si>
    <t xml:space="preserve">ILUMINAÇÃO</t>
  </si>
  <si>
    <t xml:space="preserve">POSTE</t>
  </si>
  <si>
    <t xml:space="preserve">00332/ORSE</t>
  </si>
  <si>
    <t xml:space="preserve">POSTE DE CONCRETO DUPLO T (DT) 9/300 - FORNECIMENTO E ASSENTAMENTO</t>
  </si>
  <si>
    <t xml:space="preserve">un</t>
  </si>
  <si>
    <t xml:space="preserve">REFLETOR</t>
  </si>
  <si>
    <t xml:space="preserve">101654</t>
  </si>
  <si>
    <t xml:space="preserve">LUMINÁRIA DE LED PARA ILUMINAÇÃO PÚBLICA, DE 33 W ATÉ 50 W - FORNECIMENTO E INSTALAÇÃO. AF_08/2020</t>
  </si>
  <si>
    <t xml:space="preserve">SUPORTE LUMINÁRIA</t>
  </si>
  <si>
    <t xml:space="preserve">ÂNCORA</t>
  </si>
  <si>
    <t xml:space="preserve">98463</t>
  </si>
  <si>
    <t xml:space="preserve">SUPORTE ISOLADOR PARA CORDOALHA DE COBRE - FORNECIMENTO E INSTALAÇÃO. AF_12/2017</t>
  </si>
  <si>
    <t xml:space="preserve">FUNDAÇÃO POSTE EM ROCHA</t>
  </si>
  <si>
    <t xml:space="preserve">ESCAVAÇÃO MANUAL DE VALA COM PROFUNDIDADE MENOR OU IGUAL A 1,30 M. AF_02/2021</t>
  </si>
  <si>
    <t xml:space="preserve">m³</t>
  </si>
  <si>
    <t xml:space="preserve">94970</t>
  </si>
  <si>
    <t xml:space="preserve">CONCRETO FCK = 20MPA, TRAÇO 1:2,7:3 (EM MASSA SECA DE CIMENTO/ AREIA MÉDIA/ BRITA 1) - PREPARO MECÂNICO COM BETONEIRA 600 L. AF_05/2021</t>
  </si>
  <si>
    <t xml:space="preserve">96536</t>
  </si>
  <si>
    <t xml:space="preserve">FABRICAÇÃO, MONTAGEM E DESMONTAGEM DE FÔRMA PARA VIGA BALDRAME, EM MADEIRA SERRADA, E=25 MM, 4 UTILIZAÇÕES. AF_06/2017</t>
  </si>
  <si>
    <t xml:space="preserve">M²</t>
  </si>
  <si>
    <t xml:space="preserve">96544</t>
  </si>
  <si>
    <t xml:space="preserve">ARMAÇÃO DE BLOCO, VIGA BALDRAME OU SAPATA UTILIZANDO AÇO CA-50 DE 6,3 MM - MONTAGEM. AF_06/2017</t>
  </si>
  <si>
    <t xml:space="preserve">kg</t>
  </si>
  <si>
    <t xml:space="preserve">ELÉTRICA </t>
  </si>
  <si>
    <t xml:space="preserve">93666</t>
  </si>
  <si>
    <t xml:space="preserve">DISJUNTOR BIPOLAR TIPO DIN, CORRENTE NOMINAL DE 50A - FORNECIMENTO E INSTALAÇÃO. AF_10/2020</t>
  </si>
  <si>
    <t xml:space="preserve">101877</t>
  </si>
  <si>
    <t xml:space="preserve">QUADRO DE DISTRIBUIÇÃO DE ENERGIA EM PVC, DE EMBUTIR, SEM BARRAMENTO, PARA 3 DISJUNTORES - FORNECIMENTO E INSTALAÇÃO. AF_10/2020</t>
  </si>
  <si>
    <t xml:space="preserve">ELÉTRICA (120+85+7+7)</t>
  </si>
  <si>
    <t xml:space="preserve">91927</t>
  </si>
  <si>
    <t xml:space="preserve">CABO DE COBRE FLEXÍVEL ISOLADO, 2,5 MM², ANTI-CHAMA 0,6/1,0 KV, PARA CIRCUITOS TERMINAIS - FORNECIMENTO E INSTALAÇÃO. AF_12/2015</t>
  </si>
  <si>
    <t xml:space="preserve">91929</t>
  </si>
  <si>
    <t xml:space="preserve">CABO DE COBRE FLEXÍVEL ISOLADO, 4 MM², ANTI-CHAMA 0,6/1,0 KV, PARA CIRCUITOS TERMINAIS - FORNECIMENTO E INSTALAÇÃO. AF_12/2015</t>
  </si>
  <si>
    <t xml:space="preserve">91931</t>
  </si>
  <si>
    <t xml:space="preserve">CABO DE COBRE FLEXÍVEL ISOLADO, 6 MM², ANTI-CHAMA 0,6/1,0 KV, PARA CIRCUITOS TERMINAIS - FORNECIMENTO E INSTALAÇÃO. AF_12/2015</t>
  </si>
  <si>
    <t xml:space="preserve">91856</t>
  </si>
  <si>
    <t xml:space="preserve">ELETRODUTO FLEXÍVEL CORRUGADO, PVC, DN 32 MM (1"), PARA CIRCUITOS TERMINAIS</t>
  </si>
  <si>
    <t xml:space="preserve">3.2.9</t>
  </si>
  <si>
    <t xml:space="preserve">3.2.10</t>
  </si>
  <si>
    <t xml:space="preserve">91862</t>
  </si>
  <si>
    <t xml:space="preserve">ELETRODUTO RÍGIDO ROSCÁVEL, PVC, DN 20 MM (1/2"), PARA CIRCUITOS TERMINAIS, INSTALADO EM FORRO - FORNECIMENTO E INSTALAÇÃO. AF_12/2015</t>
  </si>
  <si>
    <t xml:space="preserve">PAVIMENTO</t>
  </si>
  <si>
    <t xml:space="preserve">2.2.2</t>
  </si>
  <si>
    <t xml:space="preserve">REGULARIZAÇÃO DA ÁREA DA CALÇADA</t>
  </si>
  <si>
    <t xml:space="preserve">R$ 80,96</t>
  </si>
  <si>
    <t xml:space="preserve">4.1.1</t>
  </si>
  <si>
    <t xml:space="preserve">CALÇADA - CONCRETO 5CM (INCLUSIVE RAMPAS)</t>
  </si>
  <si>
    <t xml:space="preserve">94271</t>
  </si>
  <si>
    <t xml:space="preserve">GUIA (MEIO-FIO) E SARJETA CONJUGADOS DE CONCRETO, MOLDADA  IN LOCO  EM TRECHO RETO COM EXTRUSORA, 65 CM BASE (15 CM BASE DA GUIA + 50 CM BASE DA SARJETA) X 26 CM ALTURA. AF_06/2016</t>
  </si>
  <si>
    <t xml:space="preserve">4.1.2</t>
  </si>
  <si>
    <t xml:space="preserve">CALÇADA - TRECHO ARMADO (ENTRADA PORTÃO)</t>
  </si>
  <si>
    <t xml:space="preserve">21141</t>
  </si>
  <si>
    <t xml:space="preserve">TELA DE ACO SOLDADA NERVURADA, CA-60, Q-92, (1,48 KG/M2), DIAMETRO DO FIO = 4,2 MM, LARGURA = 2,45 X 60 M DE COMPRIMENTO, ESPACAMENTO DA MALHA = 15 X 15 CM</t>
  </si>
  <si>
    <t xml:space="preserve">4.1.3</t>
  </si>
  <si>
    <t xml:space="preserve">PISO TÁTIL - CALÇADA NOVA + TRECHO EXSITENTE</t>
  </si>
  <si>
    <t xml:space="preserve">07324/ORSE</t>
  </si>
  <si>
    <t xml:space="preserve">PISO TÁTIL DIRECIONAL E/OU ALERTA, DE CONCRETO, COLORIDO, P/DEFICIENTES VISUAIS, DIMENSÕES 25X25CM, APLICADO COM ARGAMASSA INDUSTRIALIZADA AC-II, REJUNTADO, EXCLUSIVE REGULARIZAÇÃO DE BASE</t>
  </si>
  <si>
    <t xml:space="preserve">DRENAGEM/PASSARELA</t>
  </si>
  <si>
    <t xml:space="preserve">4.2.1</t>
  </si>
  <si>
    <t xml:space="preserve">CANALETA e=5cm</t>
  </si>
  <si>
    <t xml:space="preserve">PISO DE CONCRETO COM CONCRETO MOLDADO IN LOCO, USINADO, ACABAMENTO CONVENCIONAL, NÃO ARMADO. AF_07/2016</t>
  </si>
  <si>
    <t xml:space="preserve">4.2.2</t>
  </si>
  <si>
    <t xml:space="preserve">CINTA DE APOIO/BALDRAME</t>
  </si>
  <si>
    <t xml:space="preserve">93204</t>
  </si>
  <si>
    <t xml:space="preserve">CINTA DE AMARRAÇÃO DE ALVENARIA MOLDADA IN LOCO EM CONCRETO. AF_03/2016</t>
  </si>
  <si>
    <t xml:space="preserve">4.2.3</t>
  </si>
  <si>
    <t xml:space="preserve">LAJE PASSARELA</t>
  </si>
  <si>
    <t xml:space="preserve">101963</t>
  </si>
  <si>
    <t xml:space="preserve">LAJE PRÉ-MOLDADA UNIDIRECIONAL, BIAPOIADA, PARA PISO, ENCHIMENTO EM CERÂMICA, VIGOTA CONVENCIONAL, ALTURA TOTAL DA LAJE (ENCHIMENTO+CAPA) = (8+4). AF_11/2020</t>
  </si>
  <si>
    <t xml:space="preserve">PORTAL DE ACESSO</t>
  </si>
  <si>
    <t xml:space="preserve">GUARITA</t>
  </si>
  <si>
    <t xml:space="preserve">FUNDAÇÃO</t>
  </si>
  <si>
    <t xml:space="preserve">TRU - BROCA</t>
  </si>
  <si>
    <t xml:space="preserve">ESTACA BROCA DE CONCRETO, DIÂMETRO DE 25CM, ESCAVAÇÃO MANUAL COM TRADO CONCHA, COM ARMADURA </t>
  </si>
  <si>
    <t xml:space="preserve">VALA - BALDRAME/BLOCOS</t>
  </si>
  <si>
    <t xml:space="preserve">TRU - CONCRETO BLOCO/BALDRAME</t>
  </si>
  <si>
    <t xml:space="preserve">TRU - ARMAÇÃO BLOCO / BALDRAME</t>
  </si>
  <si>
    <t xml:space="preserve">92775</t>
  </si>
  <si>
    <t xml:space="preserve">ARMAÇÃO DE PILAR OU VIGA DE UMA ESTRUTURA CONVENCIONAL DE CONCRETO ARMADO EM UMA EDIFICAÇÃO TÉRREA OU SOBRADO UTILIZANDO AÇO CA-60 DE 5,0 MM - MONTAGEM. AF_12/2015</t>
  </si>
  <si>
    <t xml:space="preserve">92777</t>
  </si>
  <si>
    <t xml:space="preserve">ARMAÇÃO DE PILAR OU VIGA DE UMA ESTRUTURA CONVENCIONAL DE CONCRETO ARMADO EM UMA EDIFICAÇÃO TÉRREA OU SOBRADO UTILIZANDO AÇO CA-50 DE 8,0 MM - MONTAGEM. AF_12/2015</t>
  </si>
  <si>
    <t xml:space="preserve">TRU - FORMAS (BALDRAME) </t>
  </si>
  <si>
    <t xml:space="preserve">96542</t>
  </si>
  <si>
    <t xml:space="preserve">FABRICAÇÃO, MONTAGEM E DESMONTAGEM DE FÔRMA PARA VIGA BALDRAME, EM CHAPA DE MADEIRA COMPENSADA RESINADA, E=17 MM, 4 UTILIZAÇÕES. AF_06/2017</t>
  </si>
  <si>
    <t xml:space="preserve">IMPERMEABILIZAÇÃO FUNDAÇÃO</t>
  </si>
  <si>
    <t xml:space="preserve">98557</t>
  </si>
  <si>
    <t xml:space="preserve">IMPERMEABILIZAÇÃO DE SUPERFÍCIE COM EMULSÃO ASFÁLTICA, 2 DEMÃOS AF_06/2018</t>
  </si>
  <si>
    <t xml:space="preserve">REMOÇÕES, LIMPEZA E NIVELAMENTO</t>
  </si>
  <si>
    <t xml:space="preserve">CONTRAPISO ARMADO</t>
  </si>
  <si>
    <t xml:space="preserve">94992</t>
  </si>
  <si>
    <t xml:space="preserve">PISO DE CONCRETO COM CONCRETO MOLDADO IN LOCO, FEITO EM OBRA, ACABAMENTO CONVENCIONAL, ESPESSURA 6 CM, ARMADO. AF_07/2016</t>
  </si>
  <si>
    <t xml:space="preserve">PAREDES DE ALVENARIA</t>
  </si>
  <si>
    <t xml:space="preserve">103334</t>
  </si>
  <si>
    <t xml:space="preserve">ALVENARIA DE VEDAÇÃO DE BLOCOS CERÂMICOS FURADOS NA HORIZONTAL DE 14X9X19 CM (ESPESSURA 14 CM, BLOCO DEITADO) E ARGAMASSA DE ASSENTAMENTO COM PREPARO EM BETONEIRA. AF_12/2021</t>
  </si>
  <si>
    <t xml:space="preserve">R$ 768,94</t>
  </si>
  <si>
    <t xml:space="preserve">R$ 0,00</t>
  </si>
  <si>
    <t xml:space="preserve">ESQUADRIAS</t>
  </si>
  <si>
    <t xml:space="preserve">JANELA 2,0X1,0m </t>
  </si>
  <si>
    <t xml:space="preserve">94570</t>
  </si>
  <si>
    <t xml:space="preserve">JANELA DE ALUMÍNIO DE CORRER COM 2 FOLHAS PARA VIDROS, COM VIDROS, BATENTE, ACABAMENTO COM ACETATO OU BRILHANTE E FERRAGENS. EXCLUSIVE ALIZAR E CONTRAMARCO. FORNECIMENTO E INSTALAÇÃO. AF_12/2019</t>
  </si>
  <si>
    <t xml:space="preserve">JANELA FIXA - 2UN</t>
  </si>
  <si>
    <t xml:space="preserve">100674</t>
  </si>
  <si>
    <t xml:space="preserve">JANELA FIXA DE ALUMÍNIO PARA VIDRO, COM VIDRO, BATENTE E FERRAGENS. EXCLUSIVE ACABAMENTO, ALIZAR E CONTRAMARCO. FORNECIMENTO E INSTALAÇÃO. AF_12/2019</t>
  </si>
  <si>
    <t xml:space="preserve">PORTAS BLINDEX 90 CM</t>
  </si>
  <si>
    <t xml:space="preserve">102184
ADAPTADO</t>
  </si>
  <si>
    <t xml:space="preserve">(ADAPTADO PARA EXCLUSIVE MOLA HIDRÁULICA)
PORTA DE ABRIR COM MOLA HIDRÁULICA, EM VIDRO TEMPERADO, 90X210 CM, ESPESSURA 10 MM, INCLUSIVE ACESSÓRIOS. AF_01/2021</t>
  </si>
  <si>
    <t xml:space="preserve">5.8</t>
  </si>
  <si>
    <t xml:space="preserve">PISO CERÂMICO 60X60CM</t>
  </si>
  <si>
    <t xml:space="preserve">87256</t>
  </si>
  <si>
    <t xml:space="preserve">REVESTIMENTO CERÂMICO PARA PISO COM PLACAS TIPO ESMALTADA EXTRA DE DIMENSÕES 60X60 CM APLICADA EM AMBIENTES DE ÁREA ENTRE 5 M2 E 10 M2. AF_06/2014</t>
  </si>
  <si>
    <t xml:space="preserve">ESTACIONAMENTO</t>
  </si>
  <si>
    <t xml:space="preserve">LIMPEZA </t>
  </si>
  <si>
    <t xml:space="preserve">NIVELAMENTO </t>
  </si>
  <si>
    <t xml:space="preserve">BASE EM CASCALHO</t>
  </si>
  <si>
    <t xml:space="preserve">96399
ADAPTADO</t>
  </si>
  <si>
    <t xml:space="preserve">(ADAPTADO PARA CASCALHO)
EXECUÇÃO E COMPACTAÇÃO DE BASE E OU SUB BASE PARA PAVIMENTAÇÃO DE PEDRA RACHÃO  - EXCLUSIVE CARGA E TRANSPORTE. AF_11/2019(</t>
  </si>
  <si>
    <t xml:space="preserve">CARGA, MANOBRA E DESCARGA DE SOLOS E MATERIAIS GRANULARES EM CAMINHÃO BASCULANTE 6 M³ - CARGA COM PÁ CARREGADEIRA (CAÇAMBA DE 1,7 A 2,8 M³ / 128 HP) E DESCARGA LIVRE (UNIDADE: M3). AF_07/2020</t>
  </si>
  <si>
    <t xml:space="preserve">CAMADA DE BRITA</t>
  </si>
  <si>
    <t xml:space="preserve">CARGA E TRANSPORTE DO BRITA</t>
  </si>
  <si>
    <t xml:space="preserve">MEIO FIO</t>
  </si>
  <si>
    <t xml:space="preserve">94264</t>
  </si>
  <si>
    <t xml:space="preserve">GUIA (MEIO-FIO) CONCRETO, MOLDADA IN LOCO EM TRECHO CURVO COM EXTRUSORA, 13 CM BASE X 22 CM ALTURA. AF_06/2016</t>
  </si>
  <si>
    <t xml:space="preserve">CANTEIRO</t>
  </si>
  <si>
    <t xml:space="preserve">DRENAGEM</t>
  </si>
  <si>
    <t xml:space="preserve">SINALIZAÇÃO DE VIAS</t>
  </si>
  <si>
    <t xml:space="preserve">PLACAS</t>
  </si>
  <si>
    <t xml:space="preserve">PINTURA DE FAIXA VIA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</si>
</sst>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@"/>
    <numFmt numFmtId="166" formatCode="0.000%"/>
    <numFmt numFmtId="167" formatCode="[$R$ -416]#,##0.00"/>
    <numFmt numFmtId="168" formatCode="0.00%"/>
    <numFmt numFmtId="169" formatCode="[$R$-416]\ #,##0.00;[RED]\-[$R$-416]\ #,##0.00"/>
    <numFmt numFmtId="170" formatCode="[$R$-416]\ #,##0.000;[RED]\-[$R$-416]\ #,##0.000"/>
    <numFmt numFmtId="171" formatCode="#,##0.00"/>
    <numFmt numFmtId="172" formatCode="0.00"/>
    <numFmt numFmtId="173" formatCode="0.0%"/>
    <numFmt numFmtId="174" formatCode="_-&quot;R$ &quot;* #,##0.00_-;&quot;-R$ &quot;* #,##0.00_-;_-&quot;R$ &quot;* \-??_-;_-@"/>
    <numFmt numFmtId="175" formatCode="0%"/>
    <numFmt numFmtId="176" formatCode="#,##0.000"/>
    <numFmt numFmtId="177" formatCode="d\.m"/>
  </numFmts>
  <fonts count="3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0"/>
      <charset val="1"/>
    </font>
    <font>
      <sz val="10"/>
      <color theme="1"/>
      <name val="Calibri"/>
      <family val="0"/>
      <charset val="1"/>
    </font>
    <font>
      <b val="true"/>
      <sz val="12"/>
      <color rgb="FF345168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10"/>
      <color theme="1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8"/>
      <color rgb="FF000000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10"/>
      <color rgb="FFFF0000"/>
      <name val="Calibri"/>
      <family val="0"/>
      <charset val="1"/>
    </font>
    <font>
      <sz val="16"/>
      <color rgb="FFFF0000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i val="true"/>
      <sz val="11"/>
      <color theme="1"/>
      <name val="Calibri"/>
      <family val="0"/>
      <charset val="1"/>
    </font>
    <font>
      <sz val="8"/>
      <color rgb="FF000000"/>
      <name val="Verdana"/>
      <family val="0"/>
      <charset val="1"/>
    </font>
    <font>
      <sz val="11"/>
      <color theme="1"/>
      <name val="Arial"/>
      <family val="0"/>
      <charset val="1"/>
    </font>
    <font>
      <i val="true"/>
      <sz val="10"/>
      <color theme="1"/>
      <name val="Calibri"/>
      <family val="0"/>
      <charset val="1"/>
    </font>
    <font>
      <sz val="10"/>
      <color rgb="FF345168"/>
      <name val="Calibri"/>
      <family val="0"/>
      <charset val="1"/>
    </font>
    <font>
      <b val="true"/>
      <sz val="14"/>
      <color theme="1"/>
      <name val="Calibri"/>
      <family val="0"/>
      <charset val="1"/>
    </font>
    <font>
      <b val="true"/>
      <sz val="10"/>
      <color rgb="FFFF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8"/>
      <color theme="1"/>
      <name val="Arial"/>
      <family val="0"/>
      <charset val="1"/>
    </font>
    <font>
      <b val="true"/>
      <sz val="8"/>
      <color theme="1"/>
      <name val="Arial"/>
      <family val="0"/>
      <charset val="1"/>
    </font>
    <font>
      <b val="true"/>
      <sz val="11"/>
      <color rgb="FF000000"/>
      <name val="Calibri, Arial"/>
      <family val="0"/>
      <charset val="1"/>
    </font>
    <font>
      <b val="true"/>
      <i val="true"/>
      <sz val="12"/>
      <color rgb="FFFFFFFF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345168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4C7DC"/>
        <bgColor rgb="FFCCCCCC"/>
      </patternFill>
    </fill>
    <fill>
      <patternFill patternType="solid">
        <fgColor rgb="FFCCCCCC"/>
        <bgColor rgb="FFD9D9D9"/>
      </patternFill>
    </fill>
    <fill>
      <patternFill patternType="solid">
        <fgColor rgb="FFB7B7B7"/>
        <bgColor rgb="FFB4C7DC"/>
      </patternFill>
    </fill>
    <fill>
      <patternFill patternType="solid">
        <fgColor rgb="FFD9D9D9"/>
        <bgColor rgb="FFCFE2F3"/>
      </patternFill>
    </fill>
    <fill>
      <patternFill patternType="solid">
        <fgColor rgb="FFF4CCCC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CFE2F3"/>
        <bgColor rgb="FFD9D9D9"/>
      </patternFill>
    </fill>
  </fills>
  <borders count="28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dotted">
        <color rgb="FFFFFFFF"/>
      </left>
      <right style="dotted">
        <color rgb="FFFFFFFF"/>
      </right>
      <top style="dotted">
        <color rgb="FFFFFFFF"/>
      </top>
      <bottom style="dotted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>
        <color rgb="FFFFFFFF"/>
      </left>
      <right/>
      <top style="thin">
        <color rgb="FFFFFFFF"/>
      </top>
      <bottom/>
      <diagonal/>
    </border>
    <border diagonalUp="false" diagonalDown="false">
      <left/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/>
      <bottom/>
      <diagonal/>
    </border>
    <border diagonalUp="false" diagonalDown="false">
      <left style="thin">
        <color rgb="FFFFFFFF"/>
      </left>
      <right/>
      <top/>
      <bottom style="thin">
        <color rgb="FFFFFFFF"/>
      </bottom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/>
      <right style="thin">
        <color rgb="FFFFFFFF"/>
      </right>
      <top style="thin">
        <color rgb="FFFFFFFF"/>
      </top>
      <bottom/>
      <diagonal/>
    </border>
    <border diagonalUp="false" diagonalDown="false">
      <left/>
      <right style="thin">
        <color rgb="FFFFFFFF"/>
      </right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medium">
        <color rgb="FFFFFFFF"/>
      </bottom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9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4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9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5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9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5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4" fillId="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2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4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4" fillId="5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2" fillId="3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3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3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3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2" fillId="3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2" fillId="6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6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2" fillId="6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2" fillId="6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9" fillId="0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9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2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2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2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6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2" fillId="6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2" fillId="6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2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2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2" fillId="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2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2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2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9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2" fillId="3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2" fillId="3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2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2" fillId="5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5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4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4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9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2" fillId="4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4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2" fillId="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2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2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5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21" fillId="5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1" fontId="21" fillId="5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1" fillId="5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5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2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3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3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9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5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4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5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4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4" fontId="12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2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3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13" fillId="8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4" fillId="8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14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2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5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2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4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2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6" fontId="12" fillId="4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4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1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2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7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9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2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29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7" fontId="29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28" fillId="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1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6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12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2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2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2" fillId="1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1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9" fillId="1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12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1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1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2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2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2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2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2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2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4" fillId="5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12" fillId="3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9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2" fillId="5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2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2" fillId="11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11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9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1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12" fillId="11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2" fillId="11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2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2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2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12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2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2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12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2" fillId="1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1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9" fillId="1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2" fillId="1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2" fillId="1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1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2" fillId="1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9" fillId="1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2" fillId="1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2" fontId="12" fillId="1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2" fillId="1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12" fillId="10" borderId="7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9" fontId="14" fillId="1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2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A64D79"/>
      <rgbColor rgb="FFFFF2CC"/>
      <rgbColor rgb="FFCFE2F3"/>
      <rgbColor rgb="FF660066"/>
      <rgbColor rgb="FFFF8080"/>
      <rgbColor rgb="FF1155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B4C7DC"/>
      <rgbColor rgb="FFFF99CC"/>
      <rgbColor rgb="FFCC99FF"/>
      <rgbColor rgb="FFF4CCCC"/>
      <rgbColor rgb="FF3366FF"/>
      <rgbColor rgb="FF33CCCC"/>
      <rgbColor rgb="FF99CC00"/>
      <rgbColor rgb="FFFFCC00"/>
      <rgbColor rgb="FFBF9000"/>
      <rgbColor rgb="FFFF6600"/>
      <rgbColor rgb="FF666699"/>
      <rgbColor rgb="FF969696"/>
      <rgbColor rgb="FF003366"/>
      <rgbColor rgb="FF339966"/>
      <rgbColor rgb="FF003300"/>
      <rgbColor rgb="FF274E13"/>
      <rgbColor rgb="FF993300"/>
      <rgbColor rgb="FF993366"/>
      <rgbColor rgb="FF34516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Relationship Id="rId3" Type="http://schemas.openxmlformats.org/officeDocument/2006/relationships/image" Target="../media/image3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571680</xdr:colOff>
      <xdr:row>1</xdr:row>
      <xdr:rowOff>114480</xdr:rowOff>
    </xdr:from>
    <xdr:to>
      <xdr:col>1</xdr:col>
      <xdr:colOff>914760</xdr:colOff>
      <xdr:row>7</xdr:row>
      <xdr:rowOff>75960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571680" y="276480"/>
          <a:ext cx="1056960" cy="1047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981000</xdr:colOff>
      <xdr:row>2</xdr:row>
      <xdr:rowOff>114480</xdr:rowOff>
    </xdr:from>
    <xdr:to>
      <xdr:col>3</xdr:col>
      <xdr:colOff>2628360</xdr:colOff>
      <xdr:row>6</xdr:row>
      <xdr:rowOff>66600</xdr:rowOff>
    </xdr:to>
    <xdr:pic>
      <xdr:nvPicPr>
        <xdr:cNvPr id="2" name="image4.png"/>
        <xdr:cNvPicPr/>
      </xdr:nvPicPr>
      <xdr:blipFill>
        <a:blip r:embed="rId2"/>
        <a:stretch/>
      </xdr:blipFill>
      <xdr:spPr>
        <a:xfrm>
          <a:off x="6497280" y="486000"/>
          <a:ext cx="1647360" cy="6379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85680</xdr:colOff>
      <xdr:row>1</xdr:row>
      <xdr:rowOff>114480</xdr:rowOff>
    </xdr:from>
    <xdr:to>
      <xdr:col>2</xdr:col>
      <xdr:colOff>47160</xdr:colOff>
      <xdr:row>8</xdr:row>
      <xdr:rowOff>333360</xdr:rowOff>
    </xdr:to>
    <xdr:pic>
      <xdr:nvPicPr>
        <xdr:cNvPr id="3" name="image1.png"/>
        <xdr:cNvPicPr/>
      </xdr:nvPicPr>
      <xdr:blipFill>
        <a:blip r:embed="rId1"/>
        <a:stretch/>
      </xdr:blipFill>
      <xdr:spPr>
        <a:xfrm>
          <a:off x="552960" y="276480"/>
          <a:ext cx="1257120" cy="1466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961920</xdr:colOff>
      <xdr:row>2</xdr:row>
      <xdr:rowOff>66600</xdr:rowOff>
    </xdr:from>
    <xdr:to>
      <xdr:col>1</xdr:col>
      <xdr:colOff>2256840</xdr:colOff>
      <xdr:row>8</xdr:row>
      <xdr:rowOff>221760</xdr:rowOff>
    </xdr:to>
    <xdr:pic>
      <xdr:nvPicPr>
        <xdr:cNvPr id="4" name="image1.png"/>
        <xdr:cNvPicPr/>
      </xdr:nvPicPr>
      <xdr:blipFill>
        <a:blip r:embed="rId1"/>
        <a:stretch/>
      </xdr:blipFill>
      <xdr:spPr>
        <a:xfrm>
          <a:off x="1975320" y="447480"/>
          <a:ext cx="1294920" cy="1466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190440</xdr:colOff>
      <xdr:row>1</xdr:row>
      <xdr:rowOff>123840</xdr:rowOff>
    </xdr:from>
    <xdr:to>
      <xdr:col>2</xdr:col>
      <xdr:colOff>1485360</xdr:colOff>
      <xdr:row>8</xdr:row>
      <xdr:rowOff>285480</xdr:rowOff>
    </xdr:to>
    <xdr:pic>
      <xdr:nvPicPr>
        <xdr:cNvPr id="5" name="image1.png"/>
        <xdr:cNvPicPr/>
      </xdr:nvPicPr>
      <xdr:blipFill>
        <a:blip r:embed="rId1"/>
        <a:stretch/>
      </xdr:blipFill>
      <xdr:spPr>
        <a:xfrm>
          <a:off x="2031840" y="314280"/>
          <a:ext cx="1294920" cy="1495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923760</xdr:colOff>
      <xdr:row>1</xdr:row>
      <xdr:rowOff>104760</xdr:rowOff>
    </xdr:from>
    <xdr:to>
      <xdr:col>2</xdr:col>
      <xdr:colOff>258840</xdr:colOff>
      <xdr:row>8</xdr:row>
      <xdr:rowOff>333000</xdr:rowOff>
    </xdr:to>
    <xdr:pic>
      <xdr:nvPicPr>
        <xdr:cNvPr id="6" name="image1.png"/>
        <xdr:cNvPicPr/>
      </xdr:nvPicPr>
      <xdr:blipFill>
        <a:blip r:embed="rId1"/>
        <a:stretch/>
      </xdr:blipFill>
      <xdr:spPr>
        <a:xfrm>
          <a:off x="923760" y="325080"/>
          <a:ext cx="1361880" cy="1561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6</xdr:col>
      <xdr:colOff>85680</xdr:colOff>
      <xdr:row>20</xdr:row>
      <xdr:rowOff>38160</xdr:rowOff>
    </xdr:from>
    <xdr:to>
      <xdr:col>10</xdr:col>
      <xdr:colOff>641520</xdr:colOff>
      <xdr:row>24</xdr:row>
      <xdr:rowOff>123840</xdr:rowOff>
    </xdr:to>
    <xdr:pic>
      <xdr:nvPicPr>
        <xdr:cNvPr id="7" name="image2.png"/>
        <xdr:cNvPicPr/>
      </xdr:nvPicPr>
      <xdr:blipFill>
        <a:blip r:embed="rId2"/>
        <a:stretch/>
      </xdr:blipFill>
      <xdr:spPr>
        <a:xfrm>
          <a:off x="5628600" y="4019760"/>
          <a:ext cx="460980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6</xdr:col>
      <xdr:colOff>85680</xdr:colOff>
      <xdr:row>45</xdr:row>
      <xdr:rowOff>181080</xdr:rowOff>
    </xdr:from>
    <xdr:to>
      <xdr:col>10</xdr:col>
      <xdr:colOff>641520</xdr:colOff>
      <xdr:row>50</xdr:row>
      <xdr:rowOff>76320</xdr:rowOff>
    </xdr:to>
    <xdr:pic>
      <xdr:nvPicPr>
        <xdr:cNvPr id="8" name="image2.png"/>
        <xdr:cNvPicPr/>
      </xdr:nvPicPr>
      <xdr:blipFill>
        <a:blip r:embed="rId3"/>
        <a:stretch/>
      </xdr:blipFill>
      <xdr:spPr>
        <a:xfrm>
          <a:off x="5628600" y="8955000"/>
          <a:ext cx="4609800" cy="847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343080</xdr:colOff>
      <xdr:row>1</xdr:row>
      <xdr:rowOff>152280</xdr:rowOff>
    </xdr:from>
    <xdr:to>
      <xdr:col>2</xdr:col>
      <xdr:colOff>339840</xdr:colOff>
      <xdr:row>8</xdr:row>
      <xdr:rowOff>229680</xdr:rowOff>
    </xdr:to>
    <xdr:pic>
      <xdr:nvPicPr>
        <xdr:cNvPr id="9" name="image1.png"/>
        <xdr:cNvPicPr/>
      </xdr:nvPicPr>
      <xdr:blipFill>
        <a:blip r:embed="rId1"/>
        <a:stretch/>
      </xdr:blipFill>
      <xdr:spPr>
        <a:xfrm>
          <a:off x="810360" y="314280"/>
          <a:ext cx="1380600" cy="1361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le_1" displayName="Table_1" ref="A14:AC21" headerRowCount="0" totalsRowCount="0" totalsRowShown="0">
  <tableColumns count="29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  <tableColumn id="26" name="Column26"/>
    <tableColumn id="27" name="Column27"/>
    <tableColumn id="28" name="Column28"/>
    <tableColumn id="29" name="Column29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true"/>
  </sheetPr>
  <dimension ref="A1:H3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10.13"/>
    <col collapsed="false" customWidth="true" hidden="false" outlineLevel="0" max="2" min="2" style="0" width="20.88"/>
    <col collapsed="false" customWidth="true" hidden="false" outlineLevel="0" max="3" min="3" style="0" width="47.25"/>
    <col collapsed="false" customWidth="true" hidden="false" outlineLevel="0" max="4" min="4" style="0" width="37.63"/>
    <col collapsed="false" customWidth="true" hidden="false" outlineLevel="0" max="5" min="5" style="0" width="12.75"/>
    <col collapsed="false" customWidth="true" hidden="false" outlineLevel="0" max="7" min="6" style="0" width="8.75"/>
    <col collapsed="false" customWidth="true" hidden="false" outlineLevel="0" max="8" min="8" style="0" width="16.12"/>
  </cols>
  <sheetData>
    <row r="1" customFormat="false" ht="12.75" hidden="false" customHeight="true" outlineLevel="0" collapsed="false">
      <c r="A1" s="1"/>
      <c r="B1" s="1"/>
      <c r="C1" s="1"/>
      <c r="D1" s="1"/>
      <c r="E1" s="2"/>
      <c r="F1" s="3"/>
      <c r="G1" s="2"/>
      <c r="H1" s="2"/>
    </row>
    <row r="2" customFormat="false" ht="16.5" hidden="false" customHeight="true" outlineLevel="0" collapsed="false">
      <c r="A2" s="4" t="s">
        <v>0</v>
      </c>
      <c r="B2" s="4"/>
      <c r="C2" s="4"/>
      <c r="D2" s="4"/>
      <c r="E2" s="2"/>
      <c r="F2" s="3"/>
      <c r="G2" s="2"/>
      <c r="H2" s="2"/>
    </row>
    <row r="3" customFormat="false" ht="12.75" hidden="false" customHeight="true" outlineLevel="0" collapsed="false">
      <c r="A3" s="4"/>
      <c r="B3" s="4"/>
      <c r="C3" s="4"/>
      <c r="D3" s="4"/>
      <c r="E3" s="2"/>
      <c r="F3" s="3"/>
      <c r="G3" s="2"/>
      <c r="H3" s="2"/>
    </row>
    <row r="4" customFormat="false" ht="12.75" hidden="false" customHeight="true" outlineLevel="0" collapsed="false">
      <c r="A4" s="4"/>
      <c r="B4" s="4"/>
      <c r="C4" s="4"/>
      <c r="D4" s="4"/>
      <c r="E4" s="2"/>
      <c r="F4" s="3"/>
      <c r="G4" s="2"/>
      <c r="H4" s="2"/>
    </row>
    <row r="5" customFormat="false" ht="15" hidden="false" customHeight="true" outlineLevel="0" collapsed="false">
      <c r="A5" s="4"/>
      <c r="B5" s="4"/>
      <c r="C5" s="4"/>
      <c r="D5" s="4"/>
      <c r="E5" s="2"/>
      <c r="F5" s="3"/>
      <c r="G5" s="2"/>
      <c r="H5" s="2"/>
    </row>
    <row r="6" customFormat="false" ht="13.5" hidden="false" customHeight="true" outlineLevel="0" collapsed="false">
      <c r="A6" s="4"/>
      <c r="B6" s="4"/>
      <c r="C6" s="4"/>
      <c r="D6" s="4"/>
      <c r="E6" s="2"/>
      <c r="F6" s="3"/>
      <c r="G6" s="2"/>
      <c r="H6" s="2"/>
    </row>
    <row r="7" customFormat="false" ht="15" hidden="false" customHeight="false" outlineLevel="0" collapsed="false">
      <c r="A7" s="4"/>
      <c r="B7" s="4"/>
      <c r="C7" s="4"/>
      <c r="D7" s="4"/>
      <c r="E7" s="2"/>
      <c r="F7" s="3"/>
      <c r="G7" s="2"/>
      <c r="H7" s="2"/>
    </row>
    <row r="8" customFormat="false" ht="27.75" hidden="false" customHeight="true" outlineLevel="0" collapsed="false">
      <c r="A8" s="4"/>
      <c r="B8" s="4"/>
      <c r="C8" s="4"/>
      <c r="D8" s="4"/>
      <c r="E8" s="2"/>
      <c r="F8" s="3"/>
      <c r="G8" s="2"/>
      <c r="H8" s="2"/>
    </row>
    <row r="9" customFormat="false" ht="15" hidden="false" customHeight="true" outlineLevel="0" collapsed="false">
      <c r="A9" s="5"/>
      <c r="B9" s="6"/>
      <c r="C9" s="6"/>
      <c r="D9" s="6"/>
      <c r="E9" s="7"/>
      <c r="F9" s="8"/>
      <c r="G9" s="7"/>
      <c r="H9" s="7"/>
    </row>
    <row r="10" customFormat="false" ht="12.75" hidden="false" customHeight="true" outlineLevel="0" collapsed="false">
      <c r="A10" s="9"/>
      <c r="B10" s="9"/>
      <c r="C10" s="9"/>
      <c r="D10" s="9"/>
      <c r="E10" s="2"/>
      <c r="F10" s="3"/>
      <c r="G10" s="2"/>
      <c r="H10" s="2"/>
    </row>
    <row r="11" customFormat="false" ht="12.75" hidden="false" customHeight="true" outlineLevel="0" collapsed="false">
      <c r="A11" s="9"/>
      <c r="B11" s="9" t="s">
        <v>1</v>
      </c>
      <c r="C11" s="10" t="s">
        <v>2</v>
      </c>
      <c r="D11" s="11"/>
      <c r="E11" s="2"/>
      <c r="F11" s="2"/>
      <c r="G11" s="2"/>
      <c r="H11" s="2"/>
    </row>
    <row r="12" customFormat="false" ht="12.75" hidden="false" customHeight="true" outlineLevel="0" collapsed="false">
      <c r="A12" s="9"/>
      <c r="B12" s="9"/>
      <c r="C12" s="12"/>
      <c r="D12" s="9"/>
      <c r="E12" s="2"/>
      <c r="F12" s="3"/>
      <c r="G12" s="2"/>
      <c r="H12" s="2"/>
    </row>
    <row r="13" customFormat="false" ht="12.75" hidden="false" customHeight="true" outlineLevel="0" collapsed="false">
      <c r="A13" s="9"/>
      <c r="B13" s="9" t="s">
        <v>3</v>
      </c>
      <c r="C13" s="12" t="s">
        <v>4</v>
      </c>
      <c r="D13" s="9"/>
      <c r="E13" s="2"/>
      <c r="F13" s="3"/>
      <c r="G13" s="2"/>
      <c r="H13" s="2"/>
    </row>
    <row r="14" customFormat="false" ht="12.75" hidden="false" customHeight="true" outlineLevel="0" collapsed="false">
      <c r="A14" s="9"/>
      <c r="B14" s="9"/>
      <c r="C14" s="12"/>
      <c r="D14" s="9"/>
      <c r="E14" s="2"/>
      <c r="F14" s="3"/>
      <c r="G14" s="2"/>
      <c r="H14" s="2"/>
    </row>
    <row r="15" customFormat="false" ht="12.75" hidden="false" customHeight="true" outlineLevel="0" collapsed="false">
      <c r="A15" s="9"/>
      <c r="B15" s="9" t="s">
        <v>5</v>
      </c>
      <c r="C15" s="12" t="s">
        <v>6</v>
      </c>
      <c r="D15" s="9"/>
      <c r="E15" s="2"/>
      <c r="F15" s="3"/>
      <c r="G15" s="2"/>
      <c r="H15" s="2"/>
    </row>
    <row r="16" customFormat="false" ht="15" hidden="false" customHeight="false" outlineLevel="0" collapsed="false">
      <c r="B16" s="9"/>
      <c r="C16" s="12"/>
    </row>
    <row r="17" customFormat="false" ht="12.75" hidden="false" customHeight="true" outlineLevel="0" collapsed="false">
      <c r="A17" s="9"/>
      <c r="B17" s="9" t="s">
        <v>7</v>
      </c>
      <c r="C17" s="12" t="s">
        <v>8</v>
      </c>
      <c r="D17" s="9"/>
      <c r="E17" s="2"/>
      <c r="F17" s="3"/>
      <c r="G17" s="2"/>
      <c r="H17" s="2"/>
    </row>
    <row r="18" customFormat="false" ht="12.75" hidden="false" customHeight="true" outlineLevel="0" collapsed="false">
      <c r="A18" s="9"/>
      <c r="B18" s="9"/>
      <c r="C18" s="12"/>
      <c r="D18" s="9"/>
      <c r="E18" s="2"/>
      <c r="F18" s="3"/>
      <c r="G18" s="2"/>
      <c r="H18" s="2"/>
    </row>
    <row r="19" customFormat="false" ht="12.75" hidden="false" customHeight="true" outlineLevel="0" collapsed="false">
      <c r="A19" s="9"/>
      <c r="B19" s="9" t="s">
        <v>9</v>
      </c>
      <c r="C19" s="12" t="s">
        <v>10</v>
      </c>
      <c r="D19" s="9"/>
      <c r="E19" s="2"/>
      <c r="F19" s="3"/>
      <c r="G19" s="2"/>
      <c r="H19" s="2"/>
    </row>
    <row r="20" customFormat="false" ht="12.75" hidden="false" customHeight="true" outlineLevel="0" collapsed="false">
      <c r="A20" s="9"/>
      <c r="B20" s="9"/>
      <c r="C20" s="12"/>
      <c r="D20" s="9"/>
      <c r="E20" s="2"/>
      <c r="F20" s="3"/>
      <c r="G20" s="2"/>
      <c r="H20" s="2"/>
    </row>
    <row r="21" customFormat="false" ht="12.75" hidden="false" customHeight="true" outlineLevel="0" collapsed="false">
      <c r="A21" s="9"/>
      <c r="B21" s="9" t="s">
        <v>11</v>
      </c>
      <c r="C21" s="12" t="s">
        <v>12</v>
      </c>
      <c r="D21" s="9"/>
      <c r="E21" s="2"/>
      <c r="F21" s="3"/>
      <c r="G21" s="2"/>
      <c r="H21" s="2"/>
    </row>
    <row r="22" customFormat="false" ht="12.75" hidden="false" customHeight="true" outlineLevel="0" collapsed="false">
      <c r="A22" s="9"/>
      <c r="B22" s="9" t="s">
        <v>13</v>
      </c>
      <c r="C22" s="12" t="s">
        <v>14</v>
      </c>
      <c r="D22" s="9"/>
      <c r="E22" s="2"/>
      <c r="F22" s="3"/>
      <c r="G22" s="2"/>
      <c r="H22" s="2"/>
    </row>
    <row r="23" customFormat="false" ht="12.75" hidden="false" customHeight="true" outlineLevel="0" collapsed="false">
      <c r="A23" s="9"/>
      <c r="B23" s="9"/>
      <c r="C23" s="12"/>
      <c r="D23" s="9"/>
      <c r="E23" s="2"/>
      <c r="F23" s="3"/>
      <c r="G23" s="2"/>
      <c r="H23" s="2"/>
    </row>
    <row r="24" customFormat="false" ht="12.75" hidden="false" customHeight="true" outlineLevel="0" collapsed="false">
      <c r="A24" s="9"/>
      <c r="B24" s="9" t="s">
        <v>15</v>
      </c>
      <c r="C24" s="13"/>
      <c r="D24" s="9"/>
      <c r="E24" s="2"/>
      <c r="F24" s="3"/>
      <c r="G24" s="2"/>
      <c r="H24" s="2"/>
    </row>
    <row r="25" customFormat="false" ht="12.75" hidden="false" customHeight="true" outlineLevel="0" collapsed="false">
      <c r="A25" s="9"/>
      <c r="B25" s="9"/>
      <c r="C25" s="13"/>
      <c r="D25" s="9"/>
      <c r="E25" s="2"/>
      <c r="F25" s="3"/>
      <c r="G25" s="2"/>
      <c r="H25" s="2"/>
    </row>
    <row r="26" customFormat="false" ht="12.75" hidden="false" customHeight="true" outlineLevel="0" collapsed="false">
      <c r="A26" s="9"/>
      <c r="B26" s="9" t="s">
        <v>16</v>
      </c>
      <c r="C26" s="13" t="n">
        <f aca="false">ORÇAMENTO!M6</f>
        <v>0</v>
      </c>
      <c r="D26" s="9"/>
      <c r="E26" s="2"/>
      <c r="F26" s="3"/>
      <c r="G26" s="2"/>
      <c r="H26" s="2"/>
    </row>
    <row r="27" customFormat="false" ht="12.75" hidden="false" customHeight="true" outlineLevel="0" collapsed="false">
      <c r="A27" s="9"/>
      <c r="B27" s="9"/>
      <c r="C27" s="12"/>
      <c r="D27" s="9"/>
      <c r="E27" s="2"/>
      <c r="F27" s="3"/>
      <c r="G27" s="2"/>
      <c r="H27" s="2"/>
    </row>
    <row r="28" customFormat="false" ht="12.75" hidden="false" customHeight="true" outlineLevel="0" collapsed="false">
      <c r="A28" s="9"/>
      <c r="B28" s="9" t="s">
        <v>17</v>
      </c>
      <c r="C28" s="14" t="n">
        <f aca="false">ORÇAMENTO!M4</f>
        <v>0.2223</v>
      </c>
      <c r="D28" s="9"/>
      <c r="E28" s="2"/>
      <c r="F28" s="3"/>
      <c r="G28" s="2"/>
      <c r="H28" s="2"/>
    </row>
    <row r="29" customFormat="false" ht="12.75" hidden="false" customHeight="true" outlineLevel="0" collapsed="false">
      <c r="A29" s="9"/>
      <c r="B29" s="9" t="s">
        <v>18</v>
      </c>
      <c r="C29" s="14" t="n">
        <f aca="false">ORÇAMENTO!M5</f>
        <v>0.1091</v>
      </c>
      <c r="D29" s="9"/>
      <c r="E29" s="2"/>
      <c r="F29" s="3"/>
      <c r="G29" s="2"/>
      <c r="H29" s="2"/>
    </row>
    <row r="30" customFormat="false" ht="12.75" hidden="false" customHeight="true" outlineLevel="0" collapsed="false">
      <c r="A30" s="9"/>
      <c r="B30" s="9"/>
      <c r="C30" s="12"/>
      <c r="D30" s="9"/>
      <c r="E30" s="2"/>
      <c r="F30" s="3"/>
      <c r="G30" s="2"/>
      <c r="H30" s="2"/>
    </row>
    <row r="31" customFormat="false" ht="12.75" hidden="false" customHeight="true" outlineLevel="0" collapsed="false">
      <c r="A31" s="9"/>
      <c r="B31" s="9" t="s">
        <v>19</v>
      </c>
      <c r="C31" s="13" t="n">
        <f aca="false">ORÇAMENTO!M7</f>
        <v>0</v>
      </c>
      <c r="D31" s="9"/>
      <c r="E31" s="2"/>
      <c r="F31" s="3"/>
      <c r="G31" s="2"/>
      <c r="H31" s="2"/>
    </row>
    <row r="32" customFormat="false" ht="12.75" hidden="false" customHeight="true" outlineLevel="0" collapsed="false">
      <c r="A32" s="9"/>
      <c r="B32" s="9"/>
      <c r="C32" s="12"/>
      <c r="D32" s="9"/>
      <c r="E32" s="2"/>
      <c r="F32" s="3"/>
      <c r="G32" s="2"/>
      <c r="H32" s="2"/>
    </row>
    <row r="33" customFormat="false" ht="12.75" hidden="false" customHeight="true" outlineLevel="0" collapsed="false">
      <c r="A33" s="9"/>
      <c r="B33" s="9" t="s">
        <v>20</v>
      </c>
      <c r="C33" s="12" t="s">
        <v>10</v>
      </c>
      <c r="D33" s="9"/>
      <c r="E33" s="2"/>
      <c r="F33" s="3"/>
      <c r="G33" s="2"/>
      <c r="H33" s="2"/>
    </row>
    <row r="34" customFormat="false" ht="12.75" hidden="false" customHeight="true" outlineLevel="0" collapsed="false">
      <c r="A34" s="9"/>
      <c r="B34" s="9"/>
      <c r="C34" s="9"/>
      <c r="D34" s="9"/>
      <c r="E34" s="2"/>
      <c r="F34" s="3"/>
      <c r="G34" s="2"/>
      <c r="H34" s="2"/>
    </row>
    <row r="35" customFormat="false" ht="12.75" hidden="false" customHeight="true" outlineLevel="0" collapsed="false">
      <c r="A35" s="9"/>
      <c r="B35" s="9"/>
      <c r="C35" s="9"/>
      <c r="D35" s="9"/>
      <c r="E35" s="2"/>
      <c r="F35" s="3"/>
      <c r="G35" s="2"/>
      <c r="H35" s="2"/>
    </row>
    <row r="36" customFormat="false" ht="12.75" hidden="false" customHeight="true" outlineLevel="0" collapsed="false">
      <c r="A36" s="5"/>
      <c r="B36" s="6"/>
      <c r="C36" s="6"/>
      <c r="D36" s="6"/>
      <c r="E36" s="2"/>
      <c r="F36" s="3"/>
      <c r="G36" s="2"/>
      <c r="H36" s="2"/>
    </row>
    <row r="37" customFormat="false" ht="12.75" hidden="false" customHeight="true" outlineLevel="0" collapsed="false">
      <c r="A37" s="15"/>
      <c r="B37" s="16"/>
      <c r="C37" s="17"/>
      <c r="D37" s="18"/>
      <c r="E37" s="2"/>
      <c r="F37" s="3"/>
      <c r="G37" s="2"/>
      <c r="H37" s="2"/>
    </row>
    <row r="38" customFormat="false" ht="12.75" hidden="false" customHeight="true" outlineLevel="0" collapsed="false">
      <c r="A38" s="15"/>
      <c r="B38" s="16"/>
      <c r="C38" s="17"/>
      <c r="D38" s="18"/>
      <c r="E38" s="2"/>
      <c r="F38" s="3"/>
      <c r="G38" s="2"/>
      <c r="H38" s="2"/>
    </row>
    <row r="39" customFormat="false" ht="12.75" hidden="false" customHeight="true" outlineLevel="0" collapsed="false">
      <c r="A39" s="15"/>
      <c r="B39" s="16"/>
      <c r="C39" s="17"/>
      <c r="D39" s="18"/>
      <c r="E39" s="2"/>
      <c r="F39" s="3"/>
      <c r="G39" s="2"/>
      <c r="H39" s="2"/>
    </row>
    <row r="40" customFormat="false" ht="12.75" hidden="false" customHeight="true" outlineLevel="0" collapsed="false">
      <c r="A40" s="15"/>
      <c r="B40" s="16"/>
      <c r="C40" s="17"/>
      <c r="D40" s="18"/>
      <c r="E40" s="2"/>
      <c r="F40" s="3"/>
      <c r="G40" s="2"/>
      <c r="H40" s="2"/>
    </row>
    <row r="41" customFormat="false" ht="12.75" hidden="false" customHeight="true" outlineLevel="0" collapsed="false">
      <c r="A41" s="15"/>
      <c r="B41" s="16"/>
      <c r="C41" s="17"/>
      <c r="D41" s="18"/>
      <c r="E41" s="2"/>
      <c r="F41" s="3"/>
      <c r="G41" s="2"/>
      <c r="H41" s="2"/>
    </row>
    <row r="42" customFormat="false" ht="12.75" hidden="false" customHeight="true" outlineLevel="0" collapsed="false">
      <c r="A42" s="15"/>
      <c r="B42" s="16"/>
      <c r="C42" s="17"/>
      <c r="D42" s="18"/>
      <c r="E42" s="2"/>
      <c r="F42" s="3"/>
      <c r="G42" s="2"/>
      <c r="H42" s="2"/>
    </row>
    <row r="43" customFormat="false" ht="12.75" hidden="false" customHeight="true" outlineLevel="0" collapsed="false">
      <c r="A43" s="15"/>
      <c r="B43" s="16"/>
      <c r="C43" s="17"/>
      <c r="D43" s="18"/>
      <c r="E43" s="2"/>
      <c r="F43" s="3"/>
      <c r="G43" s="2"/>
      <c r="H43" s="2"/>
    </row>
    <row r="44" customFormat="false" ht="12.75" hidden="false" customHeight="true" outlineLevel="0" collapsed="false">
      <c r="A44" s="15"/>
      <c r="B44" s="16"/>
      <c r="C44" s="17"/>
      <c r="D44" s="18"/>
      <c r="E44" s="2"/>
      <c r="F44" s="3"/>
      <c r="G44" s="2"/>
      <c r="H44" s="2"/>
    </row>
    <row r="45" customFormat="false" ht="12.75" hidden="false" customHeight="true" outlineLevel="0" collapsed="false">
      <c r="A45" s="15"/>
      <c r="B45" s="16"/>
      <c r="C45" s="17"/>
      <c r="D45" s="18"/>
      <c r="E45" s="2"/>
      <c r="F45" s="3"/>
      <c r="G45" s="2"/>
      <c r="H45" s="2"/>
    </row>
    <row r="46" customFormat="false" ht="12.75" hidden="false" customHeight="true" outlineLevel="0" collapsed="false">
      <c r="A46" s="15"/>
      <c r="B46" s="16"/>
      <c r="C46" s="17"/>
      <c r="D46" s="18"/>
      <c r="E46" s="2"/>
      <c r="F46" s="3"/>
      <c r="G46" s="2"/>
      <c r="H46" s="2"/>
    </row>
    <row r="47" customFormat="false" ht="12.75" hidden="false" customHeight="true" outlineLevel="0" collapsed="false">
      <c r="A47" s="15"/>
      <c r="B47" s="16"/>
      <c r="C47" s="17"/>
      <c r="D47" s="18"/>
      <c r="E47" s="2"/>
      <c r="F47" s="3"/>
      <c r="G47" s="2"/>
      <c r="H47" s="2"/>
    </row>
    <row r="48" customFormat="false" ht="12.75" hidden="false" customHeight="true" outlineLevel="0" collapsed="false">
      <c r="A48" s="15"/>
      <c r="B48" s="16"/>
      <c r="C48" s="17"/>
      <c r="D48" s="18"/>
      <c r="E48" s="2"/>
      <c r="F48" s="3"/>
      <c r="G48" s="2"/>
      <c r="H48" s="2"/>
    </row>
    <row r="49" customFormat="false" ht="12.75" hidden="false" customHeight="true" outlineLevel="0" collapsed="false">
      <c r="A49" s="15"/>
      <c r="B49" s="16"/>
      <c r="C49" s="17"/>
      <c r="D49" s="18"/>
      <c r="E49" s="2"/>
      <c r="F49" s="3"/>
      <c r="G49" s="2"/>
      <c r="H49" s="2"/>
    </row>
    <row r="50" customFormat="false" ht="12.75" hidden="false" customHeight="true" outlineLevel="0" collapsed="false">
      <c r="A50" s="15"/>
      <c r="B50" s="16"/>
      <c r="C50" s="17"/>
      <c r="D50" s="18"/>
      <c r="E50" s="2"/>
      <c r="F50" s="3"/>
      <c r="G50" s="2"/>
      <c r="H50" s="2"/>
    </row>
    <row r="51" customFormat="false" ht="12.75" hidden="false" customHeight="true" outlineLevel="0" collapsed="false">
      <c r="A51" s="15"/>
      <c r="B51" s="16"/>
      <c r="C51" s="17"/>
      <c r="D51" s="18"/>
      <c r="E51" s="2"/>
      <c r="F51" s="3"/>
      <c r="G51" s="2"/>
      <c r="H51" s="2"/>
    </row>
    <row r="52" customFormat="false" ht="12.75" hidden="false" customHeight="true" outlineLevel="0" collapsed="false">
      <c r="A52" s="15"/>
      <c r="B52" s="16"/>
      <c r="C52" s="17"/>
      <c r="D52" s="18"/>
      <c r="E52" s="2"/>
      <c r="F52" s="3"/>
      <c r="G52" s="2"/>
      <c r="H52" s="2"/>
    </row>
    <row r="53" customFormat="false" ht="12.75" hidden="false" customHeight="true" outlineLevel="0" collapsed="false">
      <c r="A53" s="15"/>
      <c r="B53" s="16"/>
      <c r="C53" s="17"/>
      <c r="D53" s="18"/>
      <c r="E53" s="2"/>
      <c r="F53" s="3"/>
      <c r="G53" s="2"/>
      <c r="H53" s="2"/>
    </row>
    <row r="54" customFormat="false" ht="12.75" hidden="false" customHeight="true" outlineLevel="0" collapsed="false">
      <c r="A54" s="15"/>
      <c r="B54" s="16"/>
      <c r="C54" s="17"/>
      <c r="D54" s="18"/>
      <c r="E54" s="2"/>
      <c r="F54" s="3"/>
      <c r="G54" s="2"/>
      <c r="H54" s="2"/>
    </row>
    <row r="55" customFormat="false" ht="12.75" hidden="false" customHeight="true" outlineLevel="0" collapsed="false">
      <c r="A55" s="15"/>
      <c r="B55" s="16"/>
      <c r="C55" s="17"/>
      <c r="D55" s="18"/>
      <c r="E55" s="2"/>
      <c r="F55" s="3"/>
      <c r="G55" s="2"/>
      <c r="H55" s="2"/>
    </row>
    <row r="56" customFormat="false" ht="12.75" hidden="false" customHeight="true" outlineLevel="0" collapsed="false">
      <c r="A56" s="15"/>
      <c r="B56" s="16"/>
      <c r="C56" s="17"/>
      <c r="D56" s="18"/>
      <c r="E56" s="2"/>
      <c r="F56" s="3"/>
      <c r="G56" s="2"/>
      <c r="H56" s="2"/>
    </row>
    <row r="57" customFormat="false" ht="12.75" hidden="false" customHeight="true" outlineLevel="0" collapsed="false">
      <c r="A57" s="15"/>
      <c r="B57" s="16"/>
      <c r="C57" s="17"/>
      <c r="D57" s="18"/>
      <c r="E57" s="2"/>
      <c r="F57" s="3"/>
      <c r="G57" s="2"/>
      <c r="H57" s="2"/>
    </row>
    <row r="58" customFormat="false" ht="12.75" hidden="false" customHeight="true" outlineLevel="0" collapsed="false">
      <c r="A58" s="15"/>
      <c r="B58" s="16"/>
      <c r="C58" s="17"/>
      <c r="D58" s="18"/>
      <c r="E58" s="2"/>
      <c r="F58" s="3"/>
      <c r="G58" s="2"/>
      <c r="H58" s="2"/>
    </row>
    <row r="59" customFormat="false" ht="12.75" hidden="false" customHeight="true" outlineLevel="0" collapsed="false">
      <c r="A59" s="15"/>
      <c r="B59" s="16"/>
      <c r="C59" s="17"/>
      <c r="D59" s="18"/>
      <c r="E59" s="2"/>
      <c r="F59" s="3"/>
      <c r="G59" s="2"/>
      <c r="H59" s="2"/>
    </row>
    <row r="60" customFormat="false" ht="12.75" hidden="false" customHeight="true" outlineLevel="0" collapsed="false">
      <c r="A60" s="15"/>
      <c r="B60" s="16"/>
      <c r="C60" s="17"/>
      <c r="D60" s="18"/>
      <c r="E60" s="2"/>
      <c r="F60" s="3"/>
      <c r="G60" s="2"/>
      <c r="H60" s="2"/>
    </row>
    <row r="61" customFormat="false" ht="12.75" hidden="false" customHeight="true" outlineLevel="0" collapsed="false">
      <c r="A61" s="15"/>
      <c r="B61" s="16"/>
      <c r="C61" s="17"/>
      <c r="D61" s="18"/>
      <c r="E61" s="2"/>
      <c r="F61" s="3"/>
      <c r="G61" s="2"/>
      <c r="H61" s="2"/>
    </row>
    <row r="62" customFormat="false" ht="12.75" hidden="false" customHeight="true" outlineLevel="0" collapsed="false">
      <c r="A62" s="15"/>
      <c r="B62" s="16"/>
      <c r="C62" s="17"/>
      <c r="D62" s="18"/>
      <c r="E62" s="2"/>
      <c r="F62" s="3"/>
      <c r="G62" s="2"/>
      <c r="H62" s="2"/>
    </row>
    <row r="63" customFormat="false" ht="12.75" hidden="false" customHeight="true" outlineLevel="0" collapsed="false">
      <c r="A63" s="15"/>
      <c r="B63" s="16"/>
      <c r="C63" s="17"/>
      <c r="D63" s="18"/>
      <c r="E63" s="2"/>
      <c r="F63" s="3"/>
      <c r="G63" s="2"/>
      <c r="H63" s="2"/>
    </row>
    <row r="64" customFormat="false" ht="12.75" hidden="false" customHeight="true" outlineLevel="0" collapsed="false">
      <c r="A64" s="15"/>
      <c r="B64" s="16"/>
      <c r="C64" s="17"/>
      <c r="D64" s="18"/>
      <c r="E64" s="2"/>
      <c r="F64" s="3"/>
      <c r="G64" s="2"/>
      <c r="H64" s="2"/>
    </row>
    <row r="65" customFormat="false" ht="12.75" hidden="false" customHeight="true" outlineLevel="0" collapsed="false">
      <c r="A65" s="15"/>
      <c r="B65" s="16"/>
      <c r="C65" s="17"/>
      <c r="D65" s="18"/>
      <c r="E65" s="2"/>
      <c r="F65" s="3"/>
      <c r="G65" s="2"/>
      <c r="H65" s="2"/>
    </row>
    <row r="66" customFormat="false" ht="12.75" hidden="false" customHeight="true" outlineLevel="0" collapsed="false">
      <c r="A66" s="15"/>
      <c r="B66" s="16"/>
      <c r="C66" s="17"/>
      <c r="D66" s="18"/>
      <c r="E66" s="2"/>
      <c r="F66" s="3"/>
      <c r="G66" s="2"/>
      <c r="H66" s="2"/>
    </row>
    <row r="67" customFormat="false" ht="12.75" hidden="false" customHeight="true" outlineLevel="0" collapsed="false">
      <c r="A67" s="15"/>
      <c r="B67" s="16"/>
      <c r="C67" s="17"/>
      <c r="D67" s="18"/>
      <c r="E67" s="2"/>
      <c r="F67" s="3"/>
      <c r="G67" s="2"/>
      <c r="H67" s="2"/>
    </row>
    <row r="68" customFormat="false" ht="12.75" hidden="false" customHeight="true" outlineLevel="0" collapsed="false">
      <c r="A68" s="15"/>
      <c r="B68" s="16"/>
      <c r="C68" s="17"/>
      <c r="D68" s="18"/>
      <c r="E68" s="2"/>
      <c r="F68" s="3"/>
      <c r="G68" s="2"/>
      <c r="H68" s="2"/>
    </row>
    <row r="69" customFormat="false" ht="12.75" hidden="false" customHeight="true" outlineLevel="0" collapsed="false">
      <c r="A69" s="15"/>
      <c r="B69" s="16"/>
      <c r="C69" s="17"/>
      <c r="D69" s="18"/>
      <c r="E69" s="2"/>
      <c r="F69" s="3"/>
      <c r="G69" s="2"/>
      <c r="H69" s="2"/>
    </row>
    <row r="70" customFormat="false" ht="12.75" hidden="false" customHeight="true" outlineLevel="0" collapsed="false">
      <c r="A70" s="15"/>
      <c r="B70" s="16"/>
      <c r="C70" s="17"/>
      <c r="D70" s="18"/>
      <c r="E70" s="2"/>
      <c r="F70" s="3"/>
      <c r="G70" s="2"/>
      <c r="H70" s="2"/>
    </row>
    <row r="71" customFormat="false" ht="12.75" hidden="false" customHeight="true" outlineLevel="0" collapsed="false">
      <c r="A71" s="15"/>
      <c r="B71" s="16"/>
      <c r="C71" s="17"/>
      <c r="D71" s="18"/>
      <c r="E71" s="2"/>
      <c r="F71" s="3"/>
      <c r="G71" s="2"/>
      <c r="H71" s="2"/>
    </row>
    <row r="72" customFormat="false" ht="12.75" hidden="false" customHeight="true" outlineLevel="0" collapsed="false">
      <c r="A72" s="15"/>
      <c r="B72" s="16"/>
      <c r="C72" s="17"/>
      <c r="D72" s="18"/>
      <c r="E72" s="2"/>
      <c r="F72" s="3"/>
      <c r="G72" s="2"/>
      <c r="H72" s="2"/>
    </row>
    <row r="73" customFormat="false" ht="12.75" hidden="false" customHeight="true" outlineLevel="0" collapsed="false">
      <c r="A73" s="15"/>
      <c r="B73" s="16"/>
      <c r="C73" s="17"/>
      <c r="D73" s="18"/>
      <c r="E73" s="2"/>
      <c r="F73" s="3"/>
      <c r="G73" s="2"/>
      <c r="H73" s="2"/>
    </row>
    <row r="74" customFormat="false" ht="12.75" hidden="false" customHeight="true" outlineLevel="0" collapsed="false">
      <c r="A74" s="15"/>
      <c r="B74" s="16"/>
      <c r="C74" s="17"/>
      <c r="D74" s="18"/>
      <c r="E74" s="2"/>
      <c r="F74" s="3"/>
      <c r="G74" s="2"/>
      <c r="H74" s="2"/>
    </row>
    <row r="75" customFormat="false" ht="12.75" hidden="false" customHeight="true" outlineLevel="0" collapsed="false">
      <c r="A75" s="15"/>
      <c r="B75" s="16"/>
      <c r="C75" s="17"/>
      <c r="D75" s="18"/>
      <c r="E75" s="2"/>
      <c r="F75" s="3"/>
      <c r="G75" s="2"/>
      <c r="H75" s="2"/>
    </row>
    <row r="76" customFormat="false" ht="12.75" hidden="false" customHeight="true" outlineLevel="0" collapsed="false">
      <c r="A76" s="15"/>
      <c r="B76" s="16"/>
      <c r="C76" s="17"/>
      <c r="D76" s="18"/>
      <c r="E76" s="2"/>
      <c r="F76" s="3"/>
      <c r="G76" s="2"/>
      <c r="H76" s="2"/>
    </row>
    <row r="77" customFormat="false" ht="12.75" hidden="false" customHeight="true" outlineLevel="0" collapsed="false">
      <c r="A77" s="15"/>
      <c r="B77" s="16"/>
      <c r="C77" s="17"/>
      <c r="D77" s="18"/>
      <c r="E77" s="2"/>
      <c r="F77" s="3"/>
      <c r="G77" s="2"/>
      <c r="H77" s="2"/>
    </row>
    <row r="78" customFormat="false" ht="12.75" hidden="false" customHeight="true" outlineLevel="0" collapsed="false">
      <c r="A78" s="15"/>
      <c r="B78" s="16"/>
      <c r="C78" s="17"/>
      <c r="D78" s="18"/>
      <c r="E78" s="2"/>
      <c r="F78" s="3"/>
      <c r="G78" s="2"/>
      <c r="H78" s="2"/>
    </row>
    <row r="79" customFormat="false" ht="12.75" hidden="false" customHeight="true" outlineLevel="0" collapsed="false">
      <c r="A79" s="15"/>
      <c r="B79" s="16"/>
      <c r="C79" s="17"/>
      <c r="D79" s="18"/>
      <c r="E79" s="2"/>
      <c r="F79" s="3"/>
      <c r="G79" s="2"/>
      <c r="H79" s="2"/>
    </row>
    <row r="80" customFormat="false" ht="12.75" hidden="false" customHeight="true" outlineLevel="0" collapsed="false">
      <c r="A80" s="15"/>
      <c r="B80" s="16"/>
      <c r="C80" s="17"/>
      <c r="D80" s="18"/>
      <c r="E80" s="2"/>
      <c r="F80" s="3"/>
      <c r="G80" s="2"/>
      <c r="H80" s="2"/>
    </row>
    <row r="81" customFormat="false" ht="12.75" hidden="false" customHeight="true" outlineLevel="0" collapsed="false">
      <c r="A81" s="15"/>
      <c r="B81" s="16"/>
      <c r="C81" s="17"/>
      <c r="D81" s="18"/>
      <c r="E81" s="2"/>
      <c r="F81" s="3"/>
      <c r="G81" s="2"/>
      <c r="H81" s="2"/>
    </row>
    <row r="82" customFormat="false" ht="12.75" hidden="false" customHeight="true" outlineLevel="0" collapsed="false">
      <c r="A82" s="15"/>
      <c r="B82" s="16"/>
      <c r="C82" s="17"/>
      <c r="D82" s="18"/>
      <c r="E82" s="2"/>
      <c r="F82" s="3"/>
      <c r="G82" s="2"/>
      <c r="H82" s="2"/>
    </row>
    <row r="83" customFormat="false" ht="12.75" hidden="false" customHeight="true" outlineLevel="0" collapsed="false">
      <c r="A83" s="15"/>
      <c r="B83" s="16"/>
      <c r="C83" s="17"/>
      <c r="D83" s="18"/>
      <c r="E83" s="2"/>
      <c r="F83" s="3"/>
      <c r="G83" s="2"/>
      <c r="H83" s="2"/>
    </row>
    <row r="84" customFormat="false" ht="12.75" hidden="false" customHeight="true" outlineLevel="0" collapsed="false">
      <c r="A84" s="15"/>
      <c r="B84" s="16"/>
      <c r="C84" s="17"/>
      <c r="D84" s="18"/>
      <c r="E84" s="2"/>
      <c r="F84" s="3"/>
      <c r="G84" s="2"/>
      <c r="H84" s="2"/>
    </row>
    <row r="85" customFormat="false" ht="12.75" hidden="false" customHeight="true" outlineLevel="0" collapsed="false">
      <c r="A85" s="15"/>
      <c r="B85" s="16"/>
      <c r="C85" s="17"/>
      <c r="D85" s="18"/>
      <c r="E85" s="2"/>
      <c r="F85" s="3"/>
      <c r="G85" s="2"/>
      <c r="H85" s="2"/>
    </row>
    <row r="86" customFormat="false" ht="12.75" hidden="false" customHeight="true" outlineLevel="0" collapsed="false">
      <c r="A86" s="15"/>
      <c r="B86" s="16"/>
      <c r="C86" s="17"/>
      <c r="D86" s="18"/>
      <c r="E86" s="2"/>
      <c r="F86" s="3"/>
      <c r="G86" s="2"/>
      <c r="H86" s="2"/>
    </row>
    <row r="87" customFormat="false" ht="12.75" hidden="false" customHeight="true" outlineLevel="0" collapsed="false">
      <c r="A87" s="15"/>
      <c r="B87" s="16"/>
      <c r="C87" s="17"/>
      <c r="D87" s="18"/>
      <c r="E87" s="2"/>
      <c r="F87" s="3"/>
      <c r="G87" s="2"/>
      <c r="H87" s="2"/>
    </row>
    <row r="88" customFormat="false" ht="12.75" hidden="false" customHeight="true" outlineLevel="0" collapsed="false">
      <c r="A88" s="15"/>
      <c r="B88" s="16"/>
      <c r="C88" s="17"/>
      <c r="D88" s="18"/>
      <c r="E88" s="2"/>
      <c r="F88" s="3"/>
      <c r="G88" s="2"/>
      <c r="H88" s="2"/>
    </row>
    <row r="89" customFormat="false" ht="12.75" hidden="false" customHeight="true" outlineLevel="0" collapsed="false">
      <c r="A89" s="15"/>
      <c r="B89" s="16"/>
      <c r="C89" s="17"/>
      <c r="D89" s="18"/>
      <c r="E89" s="2"/>
      <c r="F89" s="3"/>
      <c r="G89" s="2"/>
      <c r="H89" s="2"/>
    </row>
    <row r="90" customFormat="false" ht="12.75" hidden="false" customHeight="true" outlineLevel="0" collapsed="false">
      <c r="A90" s="15"/>
      <c r="B90" s="16"/>
      <c r="C90" s="17"/>
      <c r="D90" s="18"/>
      <c r="E90" s="2"/>
      <c r="F90" s="3"/>
      <c r="G90" s="2"/>
      <c r="H90" s="2"/>
    </row>
    <row r="91" customFormat="false" ht="12.75" hidden="false" customHeight="true" outlineLevel="0" collapsed="false">
      <c r="A91" s="15"/>
      <c r="B91" s="16"/>
      <c r="C91" s="17"/>
      <c r="D91" s="18"/>
      <c r="E91" s="2"/>
      <c r="F91" s="3"/>
      <c r="G91" s="2"/>
      <c r="H91" s="2"/>
    </row>
    <row r="92" customFormat="false" ht="12.75" hidden="false" customHeight="true" outlineLevel="0" collapsed="false">
      <c r="A92" s="15"/>
      <c r="B92" s="16"/>
      <c r="C92" s="17"/>
      <c r="D92" s="18"/>
      <c r="E92" s="2"/>
      <c r="F92" s="3"/>
      <c r="G92" s="2"/>
      <c r="H92" s="2"/>
    </row>
    <row r="93" customFormat="false" ht="12.75" hidden="false" customHeight="true" outlineLevel="0" collapsed="false">
      <c r="A93" s="15"/>
      <c r="B93" s="16"/>
      <c r="C93" s="17"/>
      <c r="D93" s="18"/>
      <c r="E93" s="2"/>
      <c r="F93" s="3"/>
      <c r="G93" s="2"/>
      <c r="H93" s="2"/>
    </row>
    <row r="94" customFormat="false" ht="12.75" hidden="false" customHeight="true" outlineLevel="0" collapsed="false">
      <c r="A94" s="15"/>
      <c r="B94" s="16"/>
      <c r="C94" s="17"/>
      <c r="D94" s="18"/>
      <c r="E94" s="2"/>
      <c r="F94" s="3"/>
      <c r="G94" s="2"/>
      <c r="H94" s="2"/>
    </row>
    <row r="95" customFormat="false" ht="12.75" hidden="false" customHeight="true" outlineLevel="0" collapsed="false">
      <c r="A95" s="15"/>
      <c r="B95" s="16"/>
      <c r="C95" s="17"/>
      <c r="D95" s="18"/>
      <c r="E95" s="2"/>
      <c r="F95" s="3"/>
      <c r="G95" s="2"/>
      <c r="H95" s="2"/>
    </row>
    <row r="96" customFormat="false" ht="12.75" hidden="false" customHeight="true" outlineLevel="0" collapsed="false">
      <c r="A96" s="15"/>
      <c r="B96" s="16"/>
      <c r="C96" s="17"/>
      <c r="D96" s="18"/>
      <c r="E96" s="2"/>
      <c r="F96" s="3"/>
      <c r="G96" s="2"/>
      <c r="H96" s="2"/>
    </row>
    <row r="97" customFormat="false" ht="12.75" hidden="false" customHeight="true" outlineLevel="0" collapsed="false">
      <c r="A97" s="15"/>
      <c r="B97" s="16"/>
      <c r="C97" s="17"/>
      <c r="D97" s="18"/>
      <c r="E97" s="2"/>
      <c r="F97" s="3"/>
      <c r="G97" s="2"/>
      <c r="H97" s="2"/>
    </row>
    <row r="98" customFormat="false" ht="12.75" hidden="false" customHeight="true" outlineLevel="0" collapsed="false">
      <c r="A98" s="15"/>
      <c r="B98" s="16"/>
      <c r="C98" s="17"/>
      <c r="D98" s="18"/>
      <c r="E98" s="2"/>
      <c r="F98" s="3"/>
      <c r="G98" s="2"/>
      <c r="H98" s="2"/>
    </row>
    <row r="99" customFormat="false" ht="12.75" hidden="false" customHeight="true" outlineLevel="0" collapsed="false">
      <c r="A99" s="15"/>
      <c r="B99" s="16"/>
      <c r="C99" s="17"/>
      <c r="D99" s="18"/>
      <c r="E99" s="2"/>
      <c r="F99" s="3"/>
      <c r="G99" s="2"/>
      <c r="H99" s="2"/>
    </row>
    <row r="100" customFormat="false" ht="12.75" hidden="false" customHeight="true" outlineLevel="0" collapsed="false">
      <c r="A100" s="15"/>
      <c r="B100" s="16"/>
      <c r="C100" s="17"/>
      <c r="D100" s="18"/>
      <c r="E100" s="2"/>
      <c r="F100" s="3"/>
      <c r="G100" s="2"/>
      <c r="H100" s="2"/>
    </row>
    <row r="101" customFormat="false" ht="12.75" hidden="false" customHeight="true" outlineLevel="0" collapsed="false">
      <c r="A101" s="15"/>
      <c r="B101" s="16"/>
      <c r="C101" s="17"/>
      <c r="D101" s="18"/>
      <c r="E101" s="2"/>
      <c r="F101" s="3"/>
      <c r="G101" s="2"/>
      <c r="H101" s="2"/>
    </row>
    <row r="102" customFormat="false" ht="12.75" hidden="false" customHeight="true" outlineLevel="0" collapsed="false">
      <c r="A102" s="15"/>
      <c r="B102" s="16"/>
      <c r="C102" s="17"/>
      <c r="D102" s="18"/>
      <c r="E102" s="2"/>
      <c r="F102" s="3"/>
      <c r="G102" s="2"/>
      <c r="H102" s="2"/>
    </row>
    <row r="103" customFormat="false" ht="12.75" hidden="false" customHeight="true" outlineLevel="0" collapsed="false">
      <c r="A103" s="15"/>
      <c r="B103" s="16"/>
      <c r="C103" s="17"/>
      <c r="D103" s="18"/>
      <c r="E103" s="2"/>
      <c r="F103" s="3"/>
      <c r="G103" s="2"/>
      <c r="H103" s="2"/>
    </row>
    <row r="104" customFormat="false" ht="12.75" hidden="false" customHeight="true" outlineLevel="0" collapsed="false">
      <c r="A104" s="15"/>
      <c r="B104" s="16"/>
      <c r="C104" s="17"/>
      <c r="D104" s="18"/>
      <c r="E104" s="2"/>
      <c r="F104" s="3"/>
      <c r="G104" s="2"/>
      <c r="H104" s="2"/>
    </row>
    <row r="105" customFormat="false" ht="12.75" hidden="false" customHeight="true" outlineLevel="0" collapsed="false">
      <c r="A105" s="15"/>
      <c r="B105" s="16"/>
      <c r="C105" s="17"/>
      <c r="D105" s="18"/>
      <c r="E105" s="2"/>
      <c r="F105" s="3"/>
      <c r="G105" s="2"/>
      <c r="H105" s="2"/>
    </row>
    <row r="106" customFormat="false" ht="12.75" hidden="false" customHeight="true" outlineLevel="0" collapsed="false">
      <c r="A106" s="15"/>
      <c r="B106" s="16"/>
      <c r="C106" s="17"/>
      <c r="D106" s="18"/>
      <c r="E106" s="2"/>
      <c r="F106" s="3"/>
      <c r="G106" s="2"/>
      <c r="H106" s="2"/>
    </row>
    <row r="107" customFormat="false" ht="12.75" hidden="false" customHeight="true" outlineLevel="0" collapsed="false">
      <c r="A107" s="15"/>
      <c r="B107" s="16"/>
      <c r="C107" s="17"/>
      <c r="D107" s="18"/>
      <c r="E107" s="2"/>
      <c r="F107" s="3"/>
      <c r="G107" s="2"/>
      <c r="H107" s="2"/>
    </row>
    <row r="108" customFormat="false" ht="12.75" hidden="false" customHeight="true" outlineLevel="0" collapsed="false">
      <c r="A108" s="15"/>
      <c r="B108" s="16"/>
      <c r="C108" s="17"/>
      <c r="D108" s="18"/>
      <c r="E108" s="2"/>
      <c r="F108" s="3"/>
      <c r="G108" s="2"/>
      <c r="H108" s="2"/>
    </row>
    <row r="109" customFormat="false" ht="12.75" hidden="false" customHeight="true" outlineLevel="0" collapsed="false">
      <c r="A109" s="15"/>
      <c r="B109" s="16"/>
      <c r="C109" s="17"/>
      <c r="D109" s="18"/>
      <c r="E109" s="2"/>
      <c r="F109" s="3"/>
      <c r="G109" s="2"/>
      <c r="H109" s="2"/>
    </row>
    <row r="110" customFormat="false" ht="12.75" hidden="false" customHeight="true" outlineLevel="0" collapsed="false">
      <c r="A110" s="15"/>
      <c r="B110" s="16"/>
      <c r="C110" s="17"/>
      <c r="D110" s="18"/>
      <c r="E110" s="2"/>
      <c r="F110" s="3"/>
      <c r="G110" s="2"/>
      <c r="H110" s="2"/>
    </row>
    <row r="111" customFormat="false" ht="12.75" hidden="false" customHeight="true" outlineLevel="0" collapsed="false">
      <c r="A111" s="15"/>
      <c r="B111" s="16"/>
      <c r="C111" s="17"/>
      <c r="D111" s="18"/>
      <c r="E111" s="2"/>
      <c r="F111" s="3"/>
      <c r="G111" s="2"/>
      <c r="H111" s="2"/>
    </row>
    <row r="112" customFormat="false" ht="12.75" hidden="false" customHeight="true" outlineLevel="0" collapsed="false">
      <c r="A112" s="15"/>
      <c r="B112" s="16"/>
      <c r="C112" s="17"/>
      <c r="D112" s="18"/>
      <c r="E112" s="2"/>
      <c r="F112" s="3"/>
      <c r="G112" s="2"/>
      <c r="H112" s="2"/>
    </row>
    <row r="113" customFormat="false" ht="12.75" hidden="false" customHeight="true" outlineLevel="0" collapsed="false">
      <c r="A113" s="15"/>
      <c r="B113" s="16"/>
      <c r="C113" s="17"/>
      <c r="D113" s="18"/>
      <c r="E113" s="2"/>
      <c r="F113" s="3"/>
      <c r="G113" s="2"/>
      <c r="H113" s="2"/>
    </row>
    <row r="114" customFormat="false" ht="12.75" hidden="false" customHeight="true" outlineLevel="0" collapsed="false">
      <c r="A114" s="15"/>
      <c r="B114" s="16"/>
      <c r="C114" s="17"/>
      <c r="D114" s="18"/>
      <c r="E114" s="2"/>
      <c r="F114" s="3"/>
      <c r="G114" s="2"/>
      <c r="H114" s="2"/>
    </row>
    <row r="115" customFormat="false" ht="12.75" hidden="false" customHeight="true" outlineLevel="0" collapsed="false">
      <c r="A115" s="15"/>
      <c r="B115" s="16"/>
      <c r="C115" s="17"/>
      <c r="D115" s="18"/>
      <c r="E115" s="2"/>
      <c r="F115" s="3"/>
      <c r="G115" s="2"/>
      <c r="H115" s="2"/>
    </row>
    <row r="116" customFormat="false" ht="12.75" hidden="false" customHeight="true" outlineLevel="0" collapsed="false">
      <c r="A116" s="15"/>
      <c r="B116" s="16"/>
      <c r="C116" s="17"/>
      <c r="D116" s="18"/>
      <c r="E116" s="2"/>
      <c r="F116" s="3"/>
      <c r="G116" s="2"/>
      <c r="H116" s="2"/>
    </row>
    <row r="117" customFormat="false" ht="12.75" hidden="false" customHeight="true" outlineLevel="0" collapsed="false">
      <c r="A117" s="15"/>
      <c r="B117" s="16"/>
      <c r="C117" s="17"/>
      <c r="D117" s="18"/>
      <c r="E117" s="2"/>
      <c r="F117" s="3"/>
      <c r="G117" s="2"/>
      <c r="H117" s="2"/>
    </row>
    <row r="118" customFormat="false" ht="12.75" hidden="false" customHeight="true" outlineLevel="0" collapsed="false">
      <c r="A118" s="15"/>
      <c r="B118" s="16"/>
      <c r="C118" s="17"/>
      <c r="D118" s="18"/>
      <c r="E118" s="2"/>
      <c r="F118" s="3"/>
      <c r="G118" s="2"/>
      <c r="H118" s="2"/>
    </row>
    <row r="119" customFormat="false" ht="12.75" hidden="false" customHeight="true" outlineLevel="0" collapsed="false">
      <c r="A119" s="15"/>
      <c r="B119" s="16"/>
      <c r="C119" s="17"/>
      <c r="D119" s="18"/>
      <c r="E119" s="2"/>
      <c r="F119" s="3"/>
      <c r="G119" s="2"/>
      <c r="H119" s="2"/>
    </row>
    <row r="120" customFormat="false" ht="12.75" hidden="false" customHeight="true" outlineLevel="0" collapsed="false">
      <c r="A120" s="15"/>
      <c r="B120" s="16"/>
      <c r="C120" s="17"/>
      <c r="D120" s="18"/>
      <c r="E120" s="2"/>
      <c r="F120" s="3"/>
      <c r="G120" s="2"/>
      <c r="H120" s="2"/>
    </row>
    <row r="121" customFormat="false" ht="12.75" hidden="false" customHeight="true" outlineLevel="0" collapsed="false">
      <c r="A121" s="15"/>
      <c r="B121" s="16"/>
      <c r="C121" s="17"/>
      <c r="D121" s="18"/>
      <c r="E121" s="2"/>
      <c r="F121" s="3"/>
      <c r="G121" s="2"/>
      <c r="H121" s="2"/>
    </row>
    <row r="122" customFormat="false" ht="12.75" hidden="false" customHeight="true" outlineLevel="0" collapsed="false">
      <c r="A122" s="15"/>
      <c r="B122" s="16"/>
      <c r="C122" s="17"/>
      <c r="D122" s="18"/>
      <c r="E122" s="2"/>
      <c r="F122" s="3"/>
      <c r="G122" s="2"/>
      <c r="H122" s="2"/>
    </row>
    <row r="123" customFormat="false" ht="12.75" hidden="false" customHeight="true" outlineLevel="0" collapsed="false">
      <c r="A123" s="15"/>
      <c r="B123" s="16"/>
      <c r="C123" s="17"/>
      <c r="D123" s="18"/>
      <c r="E123" s="2"/>
      <c r="F123" s="3"/>
      <c r="G123" s="2"/>
      <c r="H123" s="2"/>
    </row>
    <row r="124" customFormat="false" ht="12.75" hidden="false" customHeight="true" outlineLevel="0" collapsed="false">
      <c r="A124" s="15"/>
      <c r="B124" s="16"/>
      <c r="C124" s="17"/>
      <c r="D124" s="18"/>
      <c r="E124" s="2"/>
      <c r="F124" s="3"/>
      <c r="G124" s="2"/>
      <c r="H124" s="2"/>
    </row>
    <row r="125" customFormat="false" ht="12.75" hidden="false" customHeight="true" outlineLevel="0" collapsed="false">
      <c r="A125" s="15"/>
      <c r="B125" s="16"/>
      <c r="C125" s="17"/>
      <c r="D125" s="18"/>
      <c r="E125" s="2"/>
      <c r="F125" s="3"/>
      <c r="G125" s="2"/>
      <c r="H125" s="2"/>
    </row>
    <row r="126" customFormat="false" ht="12.75" hidden="false" customHeight="true" outlineLevel="0" collapsed="false">
      <c r="A126" s="15"/>
      <c r="B126" s="16"/>
      <c r="C126" s="17"/>
      <c r="D126" s="18"/>
      <c r="E126" s="2"/>
      <c r="F126" s="3"/>
      <c r="G126" s="2"/>
      <c r="H126" s="2"/>
    </row>
    <row r="127" customFormat="false" ht="12.75" hidden="false" customHeight="true" outlineLevel="0" collapsed="false">
      <c r="A127" s="15"/>
      <c r="B127" s="16"/>
      <c r="C127" s="17"/>
      <c r="D127" s="18"/>
      <c r="E127" s="2"/>
      <c r="F127" s="3"/>
      <c r="G127" s="2"/>
      <c r="H127" s="2"/>
    </row>
    <row r="128" customFormat="false" ht="12.75" hidden="false" customHeight="true" outlineLevel="0" collapsed="false">
      <c r="A128" s="15"/>
      <c r="B128" s="16"/>
      <c r="C128" s="17"/>
      <c r="D128" s="18"/>
      <c r="E128" s="2"/>
      <c r="F128" s="3"/>
      <c r="G128" s="2"/>
      <c r="H128" s="2"/>
    </row>
    <row r="129" customFormat="false" ht="12.75" hidden="false" customHeight="true" outlineLevel="0" collapsed="false">
      <c r="A129" s="15"/>
      <c r="B129" s="16"/>
      <c r="C129" s="17"/>
      <c r="D129" s="18"/>
      <c r="E129" s="2"/>
      <c r="F129" s="3"/>
      <c r="G129" s="2"/>
      <c r="H129" s="2"/>
    </row>
    <row r="130" customFormat="false" ht="12.75" hidden="false" customHeight="true" outlineLevel="0" collapsed="false">
      <c r="A130" s="15"/>
      <c r="B130" s="16"/>
      <c r="C130" s="17"/>
      <c r="D130" s="18"/>
      <c r="E130" s="2"/>
      <c r="F130" s="3"/>
      <c r="G130" s="2"/>
      <c r="H130" s="2"/>
    </row>
    <row r="131" customFormat="false" ht="12.75" hidden="false" customHeight="true" outlineLevel="0" collapsed="false">
      <c r="A131" s="15"/>
      <c r="B131" s="16"/>
      <c r="C131" s="17"/>
      <c r="D131" s="18"/>
      <c r="E131" s="2"/>
      <c r="F131" s="3"/>
      <c r="G131" s="2"/>
      <c r="H131" s="2"/>
    </row>
    <row r="132" customFormat="false" ht="12.75" hidden="false" customHeight="true" outlineLevel="0" collapsed="false">
      <c r="A132" s="15"/>
      <c r="B132" s="16"/>
      <c r="C132" s="17"/>
      <c r="D132" s="18"/>
      <c r="E132" s="2"/>
      <c r="F132" s="3"/>
      <c r="G132" s="2"/>
      <c r="H132" s="2"/>
    </row>
    <row r="133" customFormat="false" ht="12.75" hidden="false" customHeight="true" outlineLevel="0" collapsed="false">
      <c r="A133" s="15"/>
      <c r="B133" s="16"/>
      <c r="C133" s="17"/>
      <c r="D133" s="18"/>
      <c r="E133" s="2"/>
      <c r="F133" s="3"/>
      <c r="G133" s="2"/>
      <c r="H133" s="2"/>
    </row>
    <row r="134" customFormat="false" ht="12.75" hidden="false" customHeight="true" outlineLevel="0" collapsed="false">
      <c r="A134" s="15"/>
      <c r="B134" s="16"/>
      <c r="C134" s="17"/>
      <c r="D134" s="18"/>
      <c r="E134" s="2"/>
      <c r="F134" s="3"/>
      <c r="G134" s="2"/>
      <c r="H134" s="2"/>
    </row>
    <row r="135" customFormat="false" ht="12.75" hidden="false" customHeight="true" outlineLevel="0" collapsed="false">
      <c r="A135" s="15"/>
      <c r="B135" s="16"/>
      <c r="C135" s="17"/>
      <c r="D135" s="18"/>
      <c r="E135" s="2"/>
      <c r="F135" s="3"/>
      <c r="G135" s="2"/>
      <c r="H135" s="2"/>
    </row>
    <row r="136" customFormat="false" ht="12.75" hidden="false" customHeight="true" outlineLevel="0" collapsed="false">
      <c r="A136" s="15"/>
      <c r="B136" s="16"/>
      <c r="C136" s="17"/>
      <c r="D136" s="18"/>
      <c r="E136" s="2"/>
      <c r="F136" s="3"/>
      <c r="G136" s="2"/>
      <c r="H136" s="2"/>
    </row>
    <row r="137" customFormat="false" ht="12.75" hidden="false" customHeight="true" outlineLevel="0" collapsed="false">
      <c r="A137" s="15"/>
      <c r="B137" s="16"/>
      <c r="C137" s="17"/>
      <c r="D137" s="18"/>
      <c r="E137" s="2"/>
      <c r="F137" s="3"/>
      <c r="G137" s="2"/>
      <c r="H137" s="2"/>
    </row>
    <row r="138" customFormat="false" ht="12.75" hidden="false" customHeight="true" outlineLevel="0" collapsed="false">
      <c r="A138" s="15"/>
      <c r="B138" s="16"/>
      <c r="C138" s="17"/>
      <c r="D138" s="18"/>
      <c r="E138" s="2"/>
      <c r="F138" s="3"/>
      <c r="G138" s="2"/>
      <c r="H138" s="2"/>
    </row>
    <row r="139" customFormat="false" ht="12.75" hidden="false" customHeight="true" outlineLevel="0" collapsed="false">
      <c r="A139" s="15"/>
      <c r="B139" s="16"/>
      <c r="C139" s="17"/>
      <c r="D139" s="18"/>
      <c r="E139" s="2"/>
      <c r="F139" s="3"/>
      <c r="G139" s="2"/>
      <c r="H139" s="2"/>
    </row>
    <row r="140" customFormat="false" ht="12.75" hidden="false" customHeight="true" outlineLevel="0" collapsed="false">
      <c r="A140" s="15"/>
      <c r="B140" s="16"/>
      <c r="C140" s="17"/>
      <c r="D140" s="18"/>
      <c r="E140" s="2"/>
      <c r="F140" s="3"/>
      <c r="G140" s="2"/>
      <c r="H140" s="2"/>
    </row>
    <row r="141" customFormat="false" ht="12.75" hidden="false" customHeight="true" outlineLevel="0" collapsed="false">
      <c r="A141" s="15"/>
      <c r="B141" s="16"/>
      <c r="C141" s="17"/>
      <c r="D141" s="18"/>
      <c r="E141" s="2"/>
      <c r="F141" s="3"/>
      <c r="G141" s="2"/>
      <c r="H141" s="2"/>
    </row>
    <row r="142" customFormat="false" ht="12.75" hidden="false" customHeight="true" outlineLevel="0" collapsed="false">
      <c r="A142" s="15"/>
      <c r="B142" s="16"/>
      <c r="C142" s="17"/>
      <c r="D142" s="18"/>
      <c r="E142" s="2"/>
      <c r="F142" s="3"/>
      <c r="G142" s="2"/>
      <c r="H142" s="2"/>
    </row>
    <row r="143" customFormat="false" ht="12.75" hidden="false" customHeight="true" outlineLevel="0" collapsed="false">
      <c r="A143" s="15"/>
      <c r="B143" s="16"/>
      <c r="C143" s="17"/>
      <c r="D143" s="18"/>
      <c r="E143" s="2"/>
      <c r="F143" s="3"/>
      <c r="G143" s="2"/>
      <c r="H143" s="2"/>
    </row>
    <row r="144" customFormat="false" ht="12.75" hidden="false" customHeight="true" outlineLevel="0" collapsed="false">
      <c r="A144" s="15"/>
      <c r="B144" s="16"/>
      <c r="C144" s="17"/>
      <c r="D144" s="18"/>
      <c r="E144" s="2"/>
      <c r="F144" s="3"/>
      <c r="G144" s="2"/>
      <c r="H144" s="2"/>
    </row>
    <row r="145" customFormat="false" ht="12.75" hidden="false" customHeight="true" outlineLevel="0" collapsed="false">
      <c r="A145" s="15"/>
      <c r="B145" s="16"/>
      <c r="C145" s="17"/>
      <c r="D145" s="18"/>
      <c r="E145" s="2"/>
      <c r="F145" s="3"/>
      <c r="G145" s="2"/>
      <c r="H145" s="2"/>
    </row>
    <row r="146" customFormat="false" ht="12.75" hidden="false" customHeight="true" outlineLevel="0" collapsed="false">
      <c r="A146" s="15"/>
      <c r="B146" s="16"/>
      <c r="C146" s="17"/>
      <c r="D146" s="18"/>
      <c r="E146" s="2"/>
      <c r="F146" s="3"/>
      <c r="G146" s="2"/>
      <c r="H146" s="2"/>
    </row>
    <row r="147" customFormat="false" ht="12.75" hidden="false" customHeight="true" outlineLevel="0" collapsed="false">
      <c r="A147" s="15"/>
      <c r="B147" s="16"/>
      <c r="C147" s="17"/>
      <c r="D147" s="18"/>
      <c r="E147" s="2"/>
      <c r="F147" s="3"/>
      <c r="G147" s="2"/>
      <c r="H147" s="2"/>
    </row>
    <row r="148" customFormat="false" ht="12.75" hidden="false" customHeight="true" outlineLevel="0" collapsed="false">
      <c r="A148" s="15"/>
      <c r="B148" s="16"/>
      <c r="C148" s="17"/>
      <c r="D148" s="18"/>
      <c r="E148" s="2"/>
      <c r="F148" s="3"/>
      <c r="G148" s="2"/>
      <c r="H148" s="2"/>
    </row>
    <row r="149" customFormat="false" ht="12.75" hidden="false" customHeight="true" outlineLevel="0" collapsed="false">
      <c r="A149" s="15"/>
      <c r="B149" s="16"/>
      <c r="C149" s="17"/>
      <c r="D149" s="18"/>
      <c r="E149" s="2"/>
      <c r="F149" s="3"/>
      <c r="G149" s="2"/>
      <c r="H149" s="2"/>
    </row>
    <row r="150" customFormat="false" ht="12.75" hidden="false" customHeight="true" outlineLevel="0" collapsed="false">
      <c r="A150" s="15"/>
      <c r="B150" s="16"/>
      <c r="C150" s="17"/>
      <c r="D150" s="18"/>
      <c r="E150" s="2"/>
      <c r="F150" s="3"/>
      <c r="G150" s="2"/>
      <c r="H150" s="2"/>
    </row>
    <row r="151" customFormat="false" ht="12.75" hidden="false" customHeight="true" outlineLevel="0" collapsed="false">
      <c r="A151" s="15"/>
      <c r="B151" s="16"/>
      <c r="C151" s="17"/>
      <c r="D151" s="18"/>
      <c r="E151" s="2"/>
      <c r="F151" s="3"/>
      <c r="G151" s="2"/>
      <c r="H151" s="2"/>
    </row>
    <row r="152" customFormat="false" ht="12.75" hidden="false" customHeight="true" outlineLevel="0" collapsed="false">
      <c r="A152" s="15"/>
      <c r="B152" s="16"/>
      <c r="C152" s="17"/>
      <c r="D152" s="18"/>
      <c r="E152" s="2"/>
      <c r="F152" s="3"/>
      <c r="G152" s="2"/>
      <c r="H152" s="2"/>
    </row>
    <row r="153" customFormat="false" ht="12.75" hidden="false" customHeight="true" outlineLevel="0" collapsed="false">
      <c r="A153" s="15"/>
      <c r="B153" s="16"/>
      <c r="C153" s="17"/>
      <c r="D153" s="18"/>
      <c r="E153" s="2"/>
      <c r="F153" s="3"/>
      <c r="G153" s="2"/>
      <c r="H153" s="2"/>
    </row>
    <row r="154" customFormat="false" ht="12.75" hidden="false" customHeight="true" outlineLevel="0" collapsed="false">
      <c r="A154" s="15"/>
      <c r="B154" s="16"/>
      <c r="C154" s="17"/>
      <c r="D154" s="18"/>
      <c r="E154" s="2"/>
      <c r="F154" s="3"/>
      <c r="G154" s="2"/>
      <c r="H154" s="2"/>
    </row>
    <row r="155" customFormat="false" ht="12.75" hidden="false" customHeight="true" outlineLevel="0" collapsed="false">
      <c r="A155" s="15"/>
      <c r="B155" s="16"/>
      <c r="C155" s="17"/>
      <c r="D155" s="18"/>
      <c r="E155" s="2"/>
      <c r="F155" s="3"/>
      <c r="G155" s="2"/>
      <c r="H155" s="2"/>
    </row>
    <row r="156" customFormat="false" ht="12.75" hidden="false" customHeight="true" outlineLevel="0" collapsed="false">
      <c r="A156" s="15"/>
      <c r="B156" s="16"/>
      <c r="C156" s="17"/>
      <c r="D156" s="18"/>
      <c r="E156" s="2"/>
      <c r="F156" s="3"/>
      <c r="G156" s="2"/>
      <c r="H156" s="2"/>
    </row>
    <row r="157" customFormat="false" ht="12.75" hidden="false" customHeight="true" outlineLevel="0" collapsed="false">
      <c r="A157" s="15"/>
      <c r="B157" s="16"/>
      <c r="C157" s="17"/>
      <c r="D157" s="18"/>
      <c r="E157" s="2"/>
      <c r="F157" s="3"/>
      <c r="G157" s="2"/>
      <c r="H157" s="2"/>
    </row>
    <row r="158" customFormat="false" ht="12.75" hidden="false" customHeight="true" outlineLevel="0" collapsed="false">
      <c r="A158" s="15"/>
      <c r="B158" s="16"/>
      <c r="C158" s="17"/>
      <c r="D158" s="18"/>
      <c r="E158" s="2"/>
      <c r="F158" s="3"/>
      <c r="G158" s="2"/>
      <c r="H158" s="2"/>
    </row>
    <row r="159" customFormat="false" ht="12.75" hidden="false" customHeight="true" outlineLevel="0" collapsed="false">
      <c r="A159" s="15"/>
      <c r="B159" s="16"/>
      <c r="C159" s="17"/>
      <c r="D159" s="18"/>
      <c r="E159" s="2"/>
      <c r="F159" s="3"/>
      <c r="G159" s="2"/>
      <c r="H159" s="2"/>
    </row>
    <row r="160" customFormat="false" ht="12.75" hidden="false" customHeight="true" outlineLevel="0" collapsed="false">
      <c r="A160" s="15"/>
      <c r="B160" s="16"/>
      <c r="C160" s="17"/>
      <c r="D160" s="18"/>
      <c r="E160" s="2"/>
      <c r="F160" s="3"/>
      <c r="G160" s="2"/>
      <c r="H160" s="2"/>
    </row>
    <row r="161" customFormat="false" ht="12.75" hidden="false" customHeight="true" outlineLevel="0" collapsed="false">
      <c r="A161" s="15"/>
      <c r="B161" s="16"/>
      <c r="C161" s="17"/>
      <c r="D161" s="18"/>
      <c r="E161" s="2"/>
      <c r="F161" s="3"/>
      <c r="G161" s="2"/>
      <c r="H161" s="2"/>
    </row>
    <row r="162" customFormat="false" ht="12.75" hidden="false" customHeight="true" outlineLevel="0" collapsed="false">
      <c r="A162" s="15"/>
      <c r="B162" s="16"/>
      <c r="C162" s="17"/>
      <c r="D162" s="18"/>
      <c r="E162" s="2"/>
      <c r="F162" s="3"/>
      <c r="G162" s="2"/>
      <c r="H162" s="2"/>
    </row>
    <row r="163" customFormat="false" ht="12.75" hidden="false" customHeight="true" outlineLevel="0" collapsed="false">
      <c r="A163" s="15"/>
      <c r="B163" s="16"/>
      <c r="C163" s="17"/>
      <c r="D163" s="18"/>
      <c r="E163" s="2"/>
      <c r="F163" s="3"/>
      <c r="G163" s="2"/>
      <c r="H163" s="2"/>
    </row>
    <row r="164" customFormat="false" ht="12.75" hidden="false" customHeight="true" outlineLevel="0" collapsed="false">
      <c r="A164" s="15"/>
      <c r="B164" s="16"/>
      <c r="C164" s="17"/>
      <c r="D164" s="18"/>
      <c r="E164" s="2"/>
      <c r="F164" s="3"/>
      <c r="G164" s="2"/>
      <c r="H164" s="2"/>
    </row>
    <row r="165" customFormat="false" ht="12.75" hidden="false" customHeight="true" outlineLevel="0" collapsed="false">
      <c r="A165" s="15"/>
      <c r="B165" s="16"/>
      <c r="C165" s="17"/>
      <c r="D165" s="18"/>
      <c r="E165" s="2"/>
      <c r="F165" s="3"/>
      <c r="G165" s="2"/>
      <c r="H165" s="2"/>
    </row>
    <row r="166" customFormat="false" ht="12.75" hidden="false" customHeight="true" outlineLevel="0" collapsed="false">
      <c r="A166" s="15"/>
      <c r="B166" s="16"/>
      <c r="C166" s="17"/>
      <c r="D166" s="18"/>
      <c r="E166" s="2"/>
      <c r="F166" s="3"/>
      <c r="G166" s="2"/>
      <c r="H166" s="2"/>
    </row>
    <row r="167" customFormat="false" ht="12.75" hidden="false" customHeight="true" outlineLevel="0" collapsed="false">
      <c r="A167" s="15"/>
      <c r="B167" s="16"/>
      <c r="C167" s="17"/>
      <c r="D167" s="18"/>
      <c r="E167" s="2"/>
      <c r="F167" s="3"/>
      <c r="G167" s="2"/>
      <c r="H167" s="2"/>
    </row>
    <row r="168" customFormat="false" ht="12.75" hidden="false" customHeight="true" outlineLevel="0" collapsed="false">
      <c r="A168" s="15"/>
      <c r="B168" s="16"/>
      <c r="C168" s="17"/>
      <c r="D168" s="18"/>
      <c r="E168" s="2"/>
      <c r="F168" s="3"/>
      <c r="G168" s="2"/>
      <c r="H168" s="2"/>
    </row>
    <row r="169" customFormat="false" ht="12.75" hidden="false" customHeight="true" outlineLevel="0" collapsed="false">
      <c r="A169" s="15"/>
      <c r="B169" s="16"/>
      <c r="C169" s="17"/>
      <c r="D169" s="18"/>
      <c r="E169" s="2"/>
      <c r="F169" s="3"/>
      <c r="G169" s="2"/>
      <c r="H169" s="2"/>
    </row>
    <row r="170" customFormat="false" ht="12.75" hidden="false" customHeight="true" outlineLevel="0" collapsed="false">
      <c r="A170" s="15"/>
      <c r="B170" s="16"/>
      <c r="C170" s="17"/>
      <c r="D170" s="18"/>
      <c r="E170" s="2"/>
      <c r="F170" s="3"/>
      <c r="G170" s="2"/>
      <c r="H170" s="2"/>
    </row>
    <row r="171" customFormat="false" ht="12.75" hidden="false" customHeight="true" outlineLevel="0" collapsed="false">
      <c r="A171" s="15"/>
      <c r="B171" s="16"/>
      <c r="C171" s="17"/>
      <c r="D171" s="18"/>
      <c r="E171" s="2"/>
      <c r="F171" s="3"/>
      <c r="G171" s="2"/>
      <c r="H171" s="2"/>
    </row>
    <row r="172" customFormat="false" ht="12.75" hidden="false" customHeight="true" outlineLevel="0" collapsed="false">
      <c r="A172" s="15"/>
      <c r="B172" s="16"/>
      <c r="C172" s="17"/>
      <c r="D172" s="18"/>
      <c r="E172" s="2"/>
      <c r="F172" s="3"/>
      <c r="G172" s="2"/>
      <c r="H172" s="2"/>
    </row>
    <row r="173" customFormat="false" ht="12.75" hidden="false" customHeight="true" outlineLevel="0" collapsed="false">
      <c r="A173" s="15"/>
      <c r="B173" s="16"/>
      <c r="C173" s="17"/>
      <c r="D173" s="18"/>
      <c r="E173" s="2"/>
      <c r="F173" s="3"/>
      <c r="G173" s="2"/>
      <c r="H173" s="2"/>
    </row>
    <row r="174" customFormat="false" ht="12.75" hidden="false" customHeight="true" outlineLevel="0" collapsed="false">
      <c r="A174" s="15"/>
      <c r="B174" s="16"/>
      <c r="C174" s="17"/>
      <c r="D174" s="18"/>
      <c r="E174" s="2"/>
      <c r="F174" s="3"/>
      <c r="G174" s="2"/>
      <c r="H174" s="2"/>
    </row>
    <row r="175" customFormat="false" ht="12.75" hidden="false" customHeight="true" outlineLevel="0" collapsed="false">
      <c r="A175" s="15"/>
      <c r="B175" s="16"/>
      <c r="C175" s="17"/>
      <c r="D175" s="18"/>
      <c r="E175" s="2"/>
      <c r="F175" s="3"/>
      <c r="G175" s="2"/>
      <c r="H175" s="2"/>
    </row>
    <row r="176" customFormat="false" ht="12.75" hidden="false" customHeight="true" outlineLevel="0" collapsed="false">
      <c r="A176" s="15"/>
      <c r="B176" s="16"/>
      <c r="C176" s="17"/>
      <c r="D176" s="18"/>
      <c r="E176" s="2"/>
      <c r="F176" s="3"/>
      <c r="G176" s="2"/>
      <c r="H176" s="2"/>
    </row>
    <row r="177" customFormat="false" ht="12.75" hidden="false" customHeight="true" outlineLevel="0" collapsed="false">
      <c r="A177" s="15"/>
      <c r="B177" s="16"/>
      <c r="C177" s="17"/>
      <c r="D177" s="18"/>
      <c r="E177" s="2"/>
      <c r="F177" s="3"/>
      <c r="G177" s="2"/>
      <c r="H177" s="2"/>
    </row>
    <row r="178" customFormat="false" ht="12.75" hidden="false" customHeight="true" outlineLevel="0" collapsed="false">
      <c r="A178" s="15"/>
      <c r="B178" s="16"/>
      <c r="C178" s="17"/>
      <c r="D178" s="18"/>
      <c r="E178" s="2"/>
      <c r="F178" s="3"/>
      <c r="G178" s="2"/>
      <c r="H178" s="2"/>
    </row>
    <row r="179" customFormat="false" ht="12.75" hidden="false" customHeight="true" outlineLevel="0" collapsed="false">
      <c r="A179" s="15"/>
      <c r="B179" s="16"/>
      <c r="C179" s="17"/>
      <c r="D179" s="18"/>
      <c r="E179" s="2"/>
      <c r="F179" s="3"/>
      <c r="G179" s="2"/>
      <c r="H179" s="2"/>
    </row>
    <row r="180" customFormat="false" ht="12.75" hidden="false" customHeight="true" outlineLevel="0" collapsed="false">
      <c r="A180" s="15"/>
      <c r="B180" s="16"/>
      <c r="C180" s="17"/>
      <c r="D180" s="18"/>
      <c r="E180" s="2"/>
      <c r="F180" s="3"/>
      <c r="G180" s="2"/>
      <c r="H180" s="2"/>
    </row>
    <row r="181" customFormat="false" ht="12.75" hidden="false" customHeight="true" outlineLevel="0" collapsed="false">
      <c r="A181" s="15"/>
      <c r="B181" s="16"/>
      <c r="C181" s="17"/>
      <c r="D181" s="18"/>
      <c r="E181" s="2"/>
      <c r="F181" s="3"/>
      <c r="G181" s="2"/>
      <c r="H181" s="2"/>
    </row>
    <row r="182" customFormat="false" ht="12.75" hidden="false" customHeight="true" outlineLevel="0" collapsed="false">
      <c r="A182" s="15"/>
      <c r="B182" s="16"/>
      <c r="C182" s="17"/>
      <c r="D182" s="18"/>
      <c r="E182" s="2"/>
      <c r="F182" s="3"/>
      <c r="G182" s="2"/>
      <c r="H182" s="2"/>
    </row>
    <row r="183" customFormat="false" ht="12.75" hidden="false" customHeight="true" outlineLevel="0" collapsed="false">
      <c r="A183" s="15"/>
      <c r="B183" s="16"/>
      <c r="C183" s="17"/>
      <c r="D183" s="18"/>
      <c r="E183" s="2"/>
      <c r="F183" s="3"/>
      <c r="G183" s="2"/>
      <c r="H183" s="2"/>
    </row>
    <row r="184" customFormat="false" ht="12.75" hidden="false" customHeight="true" outlineLevel="0" collapsed="false">
      <c r="A184" s="15"/>
      <c r="B184" s="16"/>
      <c r="C184" s="17"/>
      <c r="D184" s="18"/>
      <c r="E184" s="2"/>
      <c r="F184" s="3"/>
      <c r="G184" s="2"/>
      <c r="H184" s="2"/>
    </row>
    <row r="185" customFormat="false" ht="12.75" hidden="false" customHeight="true" outlineLevel="0" collapsed="false">
      <c r="A185" s="15"/>
      <c r="B185" s="16"/>
      <c r="C185" s="17"/>
      <c r="D185" s="18"/>
      <c r="E185" s="2"/>
      <c r="F185" s="3"/>
      <c r="G185" s="2"/>
      <c r="H185" s="2"/>
    </row>
    <row r="186" customFormat="false" ht="12.75" hidden="false" customHeight="true" outlineLevel="0" collapsed="false">
      <c r="A186" s="15"/>
      <c r="B186" s="16"/>
      <c r="C186" s="17"/>
      <c r="D186" s="18"/>
      <c r="E186" s="2"/>
      <c r="F186" s="3"/>
      <c r="G186" s="2"/>
      <c r="H186" s="2"/>
    </row>
    <row r="187" customFormat="false" ht="12.75" hidden="false" customHeight="true" outlineLevel="0" collapsed="false">
      <c r="A187" s="15"/>
      <c r="B187" s="16"/>
      <c r="C187" s="17"/>
      <c r="D187" s="18"/>
      <c r="E187" s="2"/>
      <c r="F187" s="3"/>
      <c r="G187" s="2"/>
      <c r="H187" s="2"/>
    </row>
    <row r="188" customFormat="false" ht="12.75" hidden="false" customHeight="true" outlineLevel="0" collapsed="false">
      <c r="A188" s="15"/>
      <c r="B188" s="16"/>
      <c r="C188" s="17"/>
      <c r="D188" s="18"/>
      <c r="E188" s="2"/>
      <c r="F188" s="3"/>
      <c r="G188" s="2"/>
      <c r="H188" s="2"/>
    </row>
    <row r="189" customFormat="false" ht="12.75" hidden="false" customHeight="true" outlineLevel="0" collapsed="false">
      <c r="A189" s="15"/>
      <c r="B189" s="16"/>
      <c r="C189" s="17"/>
      <c r="D189" s="18"/>
      <c r="E189" s="2"/>
      <c r="F189" s="3"/>
      <c r="G189" s="2"/>
      <c r="H189" s="2"/>
    </row>
    <row r="190" customFormat="false" ht="12.75" hidden="false" customHeight="true" outlineLevel="0" collapsed="false">
      <c r="A190" s="15"/>
      <c r="B190" s="16"/>
      <c r="C190" s="17"/>
      <c r="D190" s="18"/>
      <c r="E190" s="2"/>
      <c r="F190" s="3"/>
      <c r="G190" s="2"/>
      <c r="H190" s="2"/>
    </row>
    <row r="191" customFormat="false" ht="12.75" hidden="false" customHeight="true" outlineLevel="0" collapsed="false">
      <c r="A191" s="15"/>
      <c r="B191" s="16"/>
      <c r="C191" s="17"/>
      <c r="D191" s="18"/>
      <c r="E191" s="2"/>
      <c r="F191" s="3"/>
      <c r="G191" s="2"/>
      <c r="H191" s="2"/>
    </row>
    <row r="192" customFormat="false" ht="12.75" hidden="false" customHeight="true" outlineLevel="0" collapsed="false">
      <c r="A192" s="15"/>
      <c r="B192" s="16"/>
      <c r="C192" s="17"/>
      <c r="D192" s="18"/>
      <c r="E192" s="2"/>
      <c r="F192" s="3"/>
      <c r="G192" s="2"/>
      <c r="H192" s="2"/>
    </row>
    <row r="193" customFormat="false" ht="12.75" hidden="false" customHeight="true" outlineLevel="0" collapsed="false">
      <c r="A193" s="15"/>
      <c r="B193" s="16"/>
      <c r="C193" s="17"/>
      <c r="D193" s="18"/>
      <c r="E193" s="2"/>
      <c r="F193" s="3"/>
      <c r="G193" s="2"/>
      <c r="H193" s="2"/>
    </row>
    <row r="194" customFormat="false" ht="12.75" hidden="false" customHeight="true" outlineLevel="0" collapsed="false">
      <c r="A194" s="15"/>
      <c r="B194" s="16"/>
      <c r="C194" s="17"/>
      <c r="D194" s="18"/>
      <c r="E194" s="2"/>
      <c r="F194" s="3"/>
      <c r="G194" s="2"/>
      <c r="H194" s="2"/>
    </row>
    <row r="195" customFormat="false" ht="12.75" hidden="false" customHeight="true" outlineLevel="0" collapsed="false">
      <c r="A195" s="15"/>
      <c r="B195" s="16"/>
      <c r="C195" s="17"/>
      <c r="D195" s="18"/>
      <c r="E195" s="2"/>
      <c r="F195" s="3"/>
      <c r="G195" s="2"/>
      <c r="H195" s="2"/>
    </row>
    <row r="196" customFormat="false" ht="12.75" hidden="false" customHeight="true" outlineLevel="0" collapsed="false">
      <c r="A196" s="15"/>
      <c r="B196" s="16"/>
      <c r="C196" s="17"/>
      <c r="D196" s="18"/>
      <c r="E196" s="2"/>
      <c r="F196" s="3"/>
      <c r="G196" s="2"/>
      <c r="H196" s="2"/>
    </row>
    <row r="197" customFormat="false" ht="12.75" hidden="false" customHeight="true" outlineLevel="0" collapsed="false">
      <c r="A197" s="15"/>
      <c r="B197" s="16"/>
      <c r="C197" s="17"/>
      <c r="D197" s="18"/>
      <c r="E197" s="2"/>
      <c r="F197" s="3"/>
      <c r="G197" s="2"/>
      <c r="H197" s="2"/>
    </row>
    <row r="198" customFormat="false" ht="12.75" hidden="false" customHeight="true" outlineLevel="0" collapsed="false">
      <c r="A198" s="15"/>
      <c r="B198" s="16"/>
      <c r="C198" s="17"/>
      <c r="D198" s="18"/>
      <c r="E198" s="2"/>
      <c r="F198" s="3"/>
      <c r="G198" s="2"/>
      <c r="H198" s="2"/>
    </row>
    <row r="199" customFormat="false" ht="12.75" hidden="false" customHeight="true" outlineLevel="0" collapsed="false">
      <c r="A199" s="15"/>
      <c r="B199" s="16"/>
      <c r="C199" s="17"/>
      <c r="D199" s="18"/>
      <c r="E199" s="2"/>
      <c r="F199" s="3"/>
      <c r="G199" s="2"/>
      <c r="H199" s="2"/>
    </row>
    <row r="200" customFormat="false" ht="12.75" hidden="false" customHeight="true" outlineLevel="0" collapsed="false">
      <c r="A200" s="15"/>
      <c r="B200" s="16"/>
      <c r="C200" s="17"/>
      <c r="D200" s="18"/>
      <c r="E200" s="2"/>
      <c r="F200" s="3"/>
      <c r="G200" s="2"/>
      <c r="H200" s="2"/>
    </row>
    <row r="201" customFormat="false" ht="12.75" hidden="false" customHeight="true" outlineLevel="0" collapsed="false">
      <c r="A201" s="15"/>
      <c r="B201" s="16"/>
      <c r="C201" s="17"/>
      <c r="D201" s="18"/>
      <c r="E201" s="2"/>
      <c r="F201" s="3"/>
      <c r="G201" s="2"/>
      <c r="H201" s="2"/>
    </row>
    <row r="202" customFormat="false" ht="12.75" hidden="false" customHeight="true" outlineLevel="0" collapsed="false">
      <c r="A202" s="15"/>
      <c r="B202" s="16"/>
      <c r="C202" s="17"/>
      <c r="D202" s="18"/>
      <c r="E202" s="2"/>
      <c r="F202" s="3"/>
      <c r="G202" s="2"/>
      <c r="H202" s="2"/>
    </row>
    <row r="203" customFormat="false" ht="12.75" hidden="false" customHeight="true" outlineLevel="0" collapsed="false">
      <c r="A203" s="15"/>
      <c r="B203" s="16"/>
      <c r="C203" s="17"/>
      <c r="D203" s="18"/>
      <c r="E203" s="2"/>
      <c r="F203" s="3"/>
      <c r="G203" s="2"/>
      <c r="H203" s="2"/>
    </row>
    <row r="204" customFormat="false" ht="12.75" hidden="false" customHeight="true" outlineLevel="0" collapsed="false">
      <c r="A204" s="15"/>
      <c r="B204" s="16"/>
      <c r="C204" s="17"/>
      <c r="D204" s="18"/>
      <c r="E204" s="2"/>
      <c r="F204" s="3"/>
      <c r="G204" s="2"/>
      <c r="H204" s="2"/>
    </row>
    <row r="205" customFormat="false" ht="12.75" hidden="false" customHeight="true" outlineLevel="0" collapsed="false">
      <c r="A205" s="15"/>
      <c r="B205" s="16"/>
      <c r="C205" s="17"/>
      <c r="D205" s="18"/>
      <c r="E205" s="2"/>
      <c r="F205" s="3"/>
      <c r="G205" s="2"/>
      <c r="H205" s="2"/>
    </row>
    <row r="206" customFormat="false" ht="12.75" hidden="false" customHeight="true" outlineLevel="0" collapsed="false">
      <c r="A206" s="15"/>
      <c r="B206" s="16"/>
      <c r="C206" s="17"/>
      <c r="D206" s="18"/>
      <c r="E206" s="2"/>
      <c r="F206" s="3"/>
      <c r="G206" s="2"/>
      <c r="H206" s="2"/>
    </row>
    <row r="207" customFormat="false" ht="12.75" hidden="false" customHeight="true" outlineLevel="0" collapsed="false">
      <c r="A207" s="15"/>
      <c r="B207" s="16"/>
      <c r="C207" s="17"/>
      <c r="D207" s="18"/>
      <c r="E207" s="2"/>
      <c r="F207" s="3"/>
      <c r="G207" s="2"/>
      <c r="H207" s="2"/>
    </row>
    <row r="208" customFormat="false" ht="12.75" hidden="false" customHeight="true" outlineLevel="0" collapsed="false">
      <c r="A208" s="15"/>
      <c r="B208" s="16"/>
      <c r="C208" s="17"/>
      <c r="D208" s="18"/>
      <c r="E208" s="2"/>
      <c r="F208" s="3"/>
      <c r="G208" s="2"/>
      <c r="H208" s="2"/>
    </row>
    <row r="209" customFormat="false" ht="12.75" hidden="false" customHeight="true" outlineLevel="0" collapsed="false">
      <c r="A209" s="15"/>
      <c r="B209" s="16"/>
      <c r="C209" s="17"/>
      <c r="D209" s="18"/>
      <c r="E209" s="2"/>
      <c r="F209" s="3"/>
      <c r="G209" s="2"/>
      <c r="H209" s="2"/>
    </row>
    <row r="210" customFormat="false" ht="12.75" hidden="false" customHeight="true" outlineLevel="0" collapsed="false">
      <c r="A210" s="15"/>
      <c r="B210" s="16"/>
      <c r="C210" s="17"/>
      <c r="D210" s="18"/>
      <c r="E210" s="2"/>
      <c r="F210" s="3"/>
      <c r="G210" s="2"/>
      <c r="H210" s="2"/>
    </row>
    <row r="211" customFormat="false" ht="12.75" hidden="false" customHeight="true" outlineLevel="0" collapsed="false">
      <c r="A211" s="15"/>
      <c r="B211" s="16"/>
      <c r="C211" s="17"/>
      <c r="D211" s="18"/>
      <c r="E211" s="2"/>
      <c r="F211" s="3"/>
      <c r="G211" s="2"/>
      <c r="H211" s="2"/>
    </row>
    <row r="212" customFormat="false" ht="12.75" hidden="false" customHeight="true" outlineLevel="0" collapsed="false">
      <c r="A212" s="15"/>
      <c r="B212" s="16"/>
      <c r="C212" s="17"/>
      <c r="D212" s="18"/>
      <c r="E212" s="2"/>
      <c r="F212" s="3"/>
      <c r="G212" s="2"/>
      <c r="H212" s="2"/>
    </row>
    <row r="213" customFormat="false" ht="12.75" hidden="false" customHeight="true" outlineLevel="0" collapsed="false">
      <c r="A213" s="15"/>
      <c r="B213" s="16"/>
      <c r="C213" s="17"/>
      <c r="D213" s="18"/>
      <c r="E213" s="2"/>
      <c r="F213" s="3"/>
      <c r="G213" s="2"/>
      <c r="H213" s="2"/>
    </row>
    <row r="214" customFormat="false" ht="12.75" hidden="false" customHeight="true" outlineLevel="0" collapsed="false">
      <c r="A214" s="15"/>
      <c r="B214" s="16"/>
      <c r="C214" s="17"/>
      <c r="D214" s="18"/>
      <c r="E214" s="2"/>
      <c r="F214" s="3"/>
      <c r="G214" s="2"/>
      <c r="H214" s="2"/>
    </row>
    <row r="215" customFormat="false" ht="12.75" hidden="false" customHeight="true" outlineLevel="0" collapsed="false">
      <c r="A215" s="15"/>
      <c r="B215" s="16"/>
      <c r="C215" s="17"/>
      <c r="D215" s="18"/>
      <c r="E215" s="2"/>
      <c r="F215" s="3"/>
      <c r="G215" s="2"/>
      <c r="H215" s="2"/>
    </row>
    <row r="216" customFormat="false" ht="12.75" hidden="false" customHeight="true" outlineLevel="0" collapsed="false">
      <c r="A216" s="15"/>
      <c r="B216" s="16"/>
      <c r="C216" s="17"/>
      <c r="D216" s="18"/>
      <c r="E216" s="2"/>
      <c r="F216" s="3"/>
      <c r="G216" s="2"/>
      <c r="H216" s="2"/>
    </row>
    <row r="217" customFormat="false" ht="12.75" hidden="false" customHeight="true" outlineLevel="0" collapsed="false">
      <c r="A217" s="15"/>
      <c r="B217" s="16"/>
      <c r="C217" s="17"/>
      <c r="D217" s="18"/>
      <c r="E217" s="2"/>
      <c r="F217" s="3"/>
      <c r="G217" s="2"/>
      <c r="H217" s="2"/>
    </row>
    <row r="218" customFormat="false" ht="12.75" hidden="false" customHeight="true" outlineLevel="0" collapsed="false">
      <c r="A218" s="15"/>
      <c r="B218" s="16"/>
      <c r="C218" s="17"/>
      <c r="D218" s="18"/>
      <c r="E218" s="2"/>
      <c r="F218" s="3"/>
      <c r="G218" s="2"/>
      <c r="H218" s="2"/>
    </row>
    <row r="219" customFormat="false" ht="12.75" hidden="false" customHeight="true" outlineLevel="0" collapsed="false">
      <c r="A219" s="15"/>
      <c r="B219" s="16"/>
      <c r="C219" s="17"/>
      <c r="D219" s="18"/>
      <c r="E219" s="2"/>
      <c r="F219" s="3"/>
      <c r="G219" s="2"/>
      <c r="H219" s="2"/>
    </row>
    <row r="220" customFormat="false" ht="12.75" hidden="false" customHeight="true" outlineLevel="0" collapsed="false">
      <c r="A220" s="15"/>
      <c r="B220" s="16"/>
      <c r="C220" s="17"/>
      <c r="D220" s="18"/>
      <c r="E220" s="2"/>
      <c r="F220" s="3"/>
      <c r="G220" s="2"/>
      <c r="H220" s="2"/>
    </row>
    <row r="221" customFormat="false" ht="12.75" hidden="false" customHeight="true" outlineLevel="0" collapsed="false">
      <c r="A221" s="15"/>
      <c r="B221" s="16"/>
      <c r="C221" s="17"/>
      <c r="D221" s="18"/>
      <c r="E221" s="2"/>
      <c r="F221" s="3"/>
      <c r="G221" s="2"/>
      <c r="H221" s="2"/>
    </row>
    <row r="222" customFormat="false" ht="12.75" hidden="false" customHeight="true" outlineLevel="0" collapsed="false">
      <c r="A222" s="15"/>
      <c r="B222" s="16"/>
      <c r="C222" s="17"/>
      <c r="D222" s="18"/>
      <c r="E222" s="2"/>
      <c r="F222" s="3"/>
      <c r="G222" s="2"/>
      <c r="H222" s="2"/>
    </row>
    <row r="223" customFormat="false" ht="12.75" hidden="false" customHeight="true" outlineLevel="0" collapsed="false">
      <c r="A223" s="15"/>
      <c r="B223" s="16"/>
      <c r="C223" s="17"/>
      <c r="D223" s="18"/>
      <c r="E223" s="2"/>
      <c r="F223" s="3"/>
      <c r="G223" s="2"/>
      <c r="H223" s="2"/>
    </row>
    <row r="224" customFormat="false" ht="12.75" hidden="false" customHeight="true" outlineLevel="0" collapsed="false">
      <c r="A224" s="15"/>
      <c r="B224" s="16"/>
      <c r="C224" s="17"/>
      <c r="D224" s="18"/>
      <c r="E224" s="2"/>
      <c r="F224" s="3"/>
      <c r="G224" s="2"/>
      <c r="H224" s="2"/>
    </row>
    <row r="225" customFormat="false" ht="12.75" hidden="false" customHeight="true" outlineLevel="0" collapsed="false">
      <c r="A225" s="15"/>
      <c r="B225" s="16"/>
      <c r="C225" s="17"/>
      <c r="D225" s="18"/>
      <c r="E225" s="2"/>
      <c r="F225" s="3"/>
      <c r="G225" s="2"/>
      <c r="H225" s="2"/>
    </row>
    <row r="226" customFormat="false" ht="12.75" hidden="false" customHeight="true" outlineLevel="0" collapsed="false">
      <c r="A226" s="15"/>
      <c r="B226" s="16"/>
      <c r="C226" s="17"/>
      <c r="D226" s="18"/>
      <c r="E226" s="2"/>
      <c r="F226" s="3"/>
      <c r="G226" s="2"/>
      <c r="H226" s="2"/>
    </row>
    <row r="227" customFormat="false" ht="12.75" hidden="false" customHeight="true" outlineLevel="0" collapsed="false">
      <c r="A227" s="15"/>
      <c r="B227" s="16"/>
      <c r="C227" s="17"/>
      <c r="D227" s="18"/>
      <c r="E227" s="2"/>
      <c r="F227" s="3"/>
      <c r="G227" s="2"/>
      <c r="H227" s="2"/>
    </row>
    <row r="228" customFormat="false" ht="12.75" hidden="false" customHeight="true" outlineLevel="0" collapsed="false">
      <c r="A228" s="15"/>
      <c r="B228" s="16"/>
      <c r="C228" s="17"/>
      <c r="D228" s="18"/>
      <c r="E228" s="2"/>
      <c r="F228" s="3"/>
      <c r="G228" s="2"/>
      <c r="H228" s="2"/>
    </row>
    <row r="229" customFormat="false" ht="12.75" hidden="false" customHeight="true" outlineLevel="0" collapsed="false">
      <c r="A229" s="15"/>
      <c r="B229" s="16"/>
      <c r="C229" s="17"/>
      <c r="D229" s="18"/>
      <c r="E229" s="2"/>
      <c r="F229" s="3"/>
      <c r="G229" s="2"/>
      <c r="H229" s="2"/>
    </row>
    <row r="230" customFormat="false" ht="12.75" hidden="false" customHeight="true" outlineLevel="0" collapsed="false">
      <c r="A230" s="15"/>
      <c r="B230" s="16"/>
      <c r="C230" s="17"/>
      <c r="D230" s="18"/>
      <c r="E230" s="2"/>
      <c r="F230" s="3"/>
      <c r="G230" s="2"/>
      <c r="H230" s="2"/>
    </row>
    <row r="231" customFormat="false" ht="12.75" hidden="false" customHeight="true" outlineLevel="0" collapsed="false">
      <c r="A231" s="15"/>
      <c r="B231" s="16"/>
      <c r="C231" s="17"/>
      <c r="D231" s="18"/>
      <c r="E231" s="2"/>
      <c r="F231" s="3"/>
      <c r="G231" s="2"/>
      <c r="H231" s="2"/>
    </row>
    <row r="232" customFormat="false" ht="12.75" hidden="false" customHeight="true" outlineLevel="0" collapsed="false">
      <c r="A232" s="15"/>
      <c r="B232" s="16"/>
      <c r="C232" s="17"/>
      <c r="D232" s="18"/>
      <c r="E232" s="2"/>
      <c r="F232" s="3"/>
      <c r="G232" s="2"/>
      <c r="H232" s="2"/>
    </row>
    <row r="233" customFormat="false" ht="12.75" hidden="false" customHeight="true" outlineLevel="0" collapsed="false">
      <c r="A233" s="15"/>
      <c r="B233" s="16"/>
      <c r="C233" s="17"/>
      <c r="D233" s="18"/>
      <c r="E233" s="2"/>
      <c r="F233" s="3"/>
      <c r="G233" s="2"/>
      <c r="H233" s="2"/>
    </row>
    <row r="234" customFormat="false" ht="12.75" hidden="false" customHeight="true" outlineLevel="0" collapsed="false">
      <c r="A234" s="15"/>
      <c r="B234" s="16"/>
      <c r="C234" s="17"/>
      <c r="D234" s="18"/>
      <c r="E234" s="2"/>
      <c r="F234" s="3"/>
      <c r="G234" s="2"/>
      <c r="H234" s="2"/>
    </row>
    <row r="235" customFormat="false" ht="12.75" hidden="false" customHeight="true" outlineLevel="0" collapsed="false">
      <c r="A235" s="15"/>
      <c r="B235" s="16"/>
      <c r="C235" s="17"/>
      <c r="D235" s="18"/>
      <c r="E235" s="2"/>
      <c r="F235" s="3"/>
      <c r="G235" s="2"/>
      <c r="H235" s="2"/>
    </row>
    <row r="236" customFormat="false" ht="12.75" hidden="false" customHeight="true" outlineLevel="0" collapsed="false">
      <c r="A236" s="15"/>
      <c r="B236" s="16"/>
      <c r="C236" s="17"/>
      <c r="D236" s="18"/>
      <c r="E236" s="2"/>
      <c r="F236" s="3"/>
      <c r="G236" s="2"/>
      <c r="H236" s="2"/>
    </row>
    <row r="237" customFormat="false" ht="12.75" hidden="false" customHeight="true" outlineLevel="0" collapsed="false">
      <c r="A237" s="15"/>
      <c r="B237" s="16"/>
      <c r="C237" s="17"/>
      <c r="D237" s="18"/>
      <c r="E237" s="2"/>
      <c r="F237" s="3"/>
      <c r="G237" s="2"/>
      <c r="H237" s="2"/>
    </row>
    <row r="238" customFormat="false" ht="12.75" hidden="false" customHeight="true" outlineLevel="0" collapsed="false">
      <c r="A238" s="15"/>
      <c r="B238" s="16"/>
      <c r="C238" s="17"/>
      <c r="D238" s="18"/>
      <c r="E238" s="2"/>
      <c r="F238" s="3"/>
      <c r="G238" s="2"/>
      <c r="H238" s="2"/>
    </row>
    <row r="239" customFormat="false" ht="12.75" hidden="false" customHeight="true" outlineLevel="0" collapsed="false">
      <c r="A239" s="15"/>
      <c r="B239" s="16"/>
      <c r="C239" s="17"/>
      <c r="D239" s="18"/>
      <c r="E239" s="2"/>
      <c r="F239" s="3"/>
      <c r="G239" s="2"/>
      <c r="H239" s="2"/>
    </row>
    <row r="240" customFormat="false" ht="12.75" hidden="false" customHeight="true" outlineLevel="0" collapsed="false">
      <c r="A240" s="15"/>
      <c r="B240" s="16"/>
      <c r="C240" s="17"/>
      <c r="D240" s="18"/>
      <c r="E240" s="2"/>
      <c r="F240" s="3"/>
      <c r="G240" s="2"/>
      <c r="H240" s="2"/>
    </row>
    <row r="241" customFormat="false" ht="12.75" hidden="false" customHeight="true" outlineLevel="0" collapsed="false">
      <c r="A241" s="15"/>
      <c r="B241" s="16"/>
      <c r="C241" s="17"/>
      <c r="D241" s="18"/>
      <c r="E241" s="2"/>
      <c r="F241" s="3"/>
      <c r="G241" s="2"/>
      <c r="H241" s="2"/>
    </row>
    <row r="242" customFormat="false" ht="12.75" hidden="false" customHeight="true" outlineLevel="0" collapsed="false">
      <c r="A242" s="15"/>
      <c r="B242" s="16"/>
      <c r="C242" s="17"/>
      <c r="D242" s="18"/>
      <c r="E242" s="2"/>
      <c r="F242" s="3"/>
      <c r="G242" s="2"/>
      <c r="H242" s="2"/>
    </row>
    <row r="243" customFormat="false" ht="12.75" hidden="false" customHeight="true" outlineLevel="0" collapsed="false">
      <c r="A243" s="15"/>
      <c r="B243" s="16"/>
      <c r="C243" s="17"/>
      <c r="D243" s="18"/>
      <c r="E243" s="2"/>
      <c r="F243" s="3"/>
      <c r="G243" s="2"/>
      <c r="H243" s="2"/>
    </row>
    <row r="244" customFormat="false" ht="12.75" hidden="false" customHeight="true" outlineLevel="0" collapsed="false">
      <c r="A244" s="15"/>
      <c r="B244" s="16"/>
      <c r="C244" s="17"/>
      <c r="D244" s="18"/>
      <c r="E244" s="2"/>
      <c r="F244" s="3"/>
      <c r="G244" s="2"/>
      <c r="H244" s="2"/>
    </row>
    <row r="245" customFormat="false" ht="12.75" hidden="false" customHeight="true" outlineLevel="0" collapsed="false">
      <c r="A245" s="15"/>
      <c r="B245" s="16"/>
      <c r="C245" s="17"/>
      <c r="D245" s="18"/>
      <c r="E245" s="2"/>
      <c r="F245" s="3"/>
      <c r="G245" s="2"/>
      <c r="H245" s="2"/>
    </row>
    <row r="246" customFormat="false" ht="12.75" hidden="false" customHeight="true" outlineLevel="0" collapsed="false">
      <c r="A246" s="15"/>
      <c r="B246" s="16"/>
      <c r="C246" s="17"/>
      <c r="D246" s="18"/>
      <c r="E246" s="2"/>
      <c r="F246" s="3"/>
      <c r="G246" s="2"/>
      <c r="H246" s="2"/>
    </row>
    <row r="247" customFormat="false" ht="12.75" hidden="false" customHeight="true" outlineLevel="0" collapsed="false">
      <c r="A247" s="15"/>
      <c r="B247" s="16"/>
      <c r="C247" s="17"/>
      <c r="D247" s="18"/>
      <c r="E247" s="2"/>
      <c r="F247" s="3"/>
      <c r="G247" s="2"/>
      <c r="H247" s="2"/>
    </row>
    <row r="248" customFormat="false" ht="12.75" hidden="false" customHeight="true" outlineLevel="0" collapsed="false">
      <c r="A248" s="15"/>
      <c r="B248" s="16"/>
      <c r="C248" s="17"/>
      <c r="D248" s="18"/>
      <c r="E248" s="2"/>
      <c r="F248" s="3"/>
      <c r="G248" s="2"/>
      <c r="H248" s="2"/>
    </row>
    <row r="249" customFormat="false" ht="12.75" hidden="false" customHeight="true" outlineLevel="0" collapsed="false">
      <c r="A249" s="15"/>
      <c r="B249" s="16"/>
      <c r="C249" s="17"/>
      <c r="D249" s="18"/>
      <c r="E249" s="2"/>
      <c r="F249" s="3"/>
      <c r="G249" s="2"/>
      <c r="H249" s="2"/>
    </row>
    <row r="250" customFormat="false" ht="12.75" hidden="false" customHeight="true" outlineLevel="0" collapsed="false">
      <c r="A250" s="15"/>
      <c r="B250" s="16"/>
      <c r="C250" s="17"/>
      <c r="D250" s="18"/>
      <c r="E250" s="2"/>
      <c r="F250" s="3"/>
      <c r="G250" s="2"/>
      <c r="H250" s="2"/>
    </row>
    <row r="251" customFormat="false" ht="12.75" hidden="false" customHeight="true" outlineLevel="0" collapsed="false">
      <c r="A251" s="15"/>
      <c r="B251" s="16"/>
      <c r="C251" s="17"/>
      <c r="D251" s="18"/>
      <c r="E251" s="2"/>
      <c r="F251" s="3"/>
      <c r="G251" s="2"/>
      <c r="H251" s="2"/>
    </row>
    <row r="252" customFormat="false" ht="12.75" hidden="false" customHeight="true" outlineLevel="0" collapsed="false">
      <c r="A252" s="15"/>
      <c r="B252" s="16"/>
      <c r="C252" s="17"/>
      <c r="D252" s="18"/>
      <c r="E252" s="2"/>
      <c r="F252" s="3"/>
      <c r="G252" s="2"/>
      <c r="H252" s="2"/>
    </row>
    <row r="253" customFormat="false" ht="12.75" hidden="false" customHeight="true" outlineLevel="0" collapsed="false">
      <c r="A253" s="15"/>
      <c r="B253" s="16"/>
      <c r="C253" s="17"/>
      <c r="D253" s="18"/>
      <c r="E253" s="2"/>
      <c r="F253" s="3"/>
      <c r="G253" s="2"/>
      <c r="H253" s="2"/>
    </row>
    <row r="254" customFormat="false" ht="12.75" hidden="false" customHeight="true" outlineLevel="0" collapsed="false">
      <c r="A254" s="15"/>
      <c r="B254" s="16"/>
      <c r="C254" s="17"/>
      <c r="D254" s="18"/>
      <c r="E254" s="2"/>
      <c r="F254" s="3"/>
      <c r="G254" s="2"/>
      <c r="H254" s="2"/>
    </row>
    <row r="255" customFormat="false" ht="12.75" hidden="false" customHeight="true" outlineLevel="0" collapsed="false">
      <c r="A255" s="15"/>
      <c r="B255" s="16"/>
      <c r="C255" s="17"/>
      <c r="D255" s="18"/>
      <c r="E255" s="2"/>
      <c r="F255" s="3"/>
      <c r="G255" s="2"/>
      <c r="H255" s="2"/>
    </row>
    <row r="256" customFormat="false" ht="12.75" hidden="false" customHeight="true" outlineLevel="0" collapsed="false">
      <c r="A256" s="15"/>
      <c r="B256" s="16"/>
      <c r="C256" s="17"/>
      <c r="D256" s="18"/>
      <c r="E256" s="2"/>
      <c r="F256" s="3"/>
      <c r="G256" s="2"/>
      <c r="H256" s="2"/>
    </row>
    <row r="257" customFormat="false" ht="12.75" hidden="false" customHeight="true" outlineLevel="0" collapsed="false">
      <c r="A257" s="15"/>
      <c r="B257" s="16"/>
      <c r="C257" s="17"/>
      <c r="D257" s="18"/>
      <c r="E257" s="2"/>
      <c r="F257" s="3"/>
      <c r="G257" s="2"/>
      <c r="H257" s="2"/>
    </row>
    <row r="258" customFormat="false" ht="12.75" hidden="false" customHeight="true" outlineLevel="0" collapsed="false">
      <c r="A258" s="15"/>
      <c r="B258" s="16"/>
      <c r="C258" s="17"/>
      <c r="D258" s="18"/>
      <c r="E258" s="2"/>
      <c r="F258" s="3"/>
      <c r="G258" s="2"/>
      <c r="H258" s="2"/>
    </row>
    <row r="259" customFormat="false" ht="12.75" hidden="false" customHeight="true" outlineLevel="0" collapsed="false">
      <c r="A259" s="15"/>
      <c r="B259" s="16"/>
      <c r="C259" s="17"/>
      <c r="D259" s="18"/>
      <c r="E259" s="2"/>
      <c r="F259" s="3"/>
      <c r="G259" s="2"/>
      <c r="H259" s="2"/>
    </row>
    <row r="260" customFormat="false" ht="12.75" hidden="false" customHeight="true" outlineLevel="0" collapsed="false">
      <c r="A260" s="15"/>
      <c r="B260" s="16"/>
      <c r="C260" s="17"/>
      <c r="D260" s="18"/>
      <c r="E260" s="2"/>
      <c r="F260" s="3"/>
      <c r="G260" s="2"/>
      <c r="H260" s="2"/>
    </row>
    <row r="261" customFormat="false" ht="12.75" hidden="false" customHeight="true" outlineLevel="0" collapsed="false">
      <c r="A261" s="15"/>
      <c r="B261" s="16"/>
      <c r="C261" s="17"/>
      <c r="D261" s="18"/>
      <c r="E261" s="2"/>
      <c r="F261" s="3"/>
      <c r="G261" s="2"/>
      <c r="H261" s="2"/>
    </row>
    <row r="262" customFormat="false" ht="12.75" hidden="false" customHeight="true" outlineLevel="0" collapsed="false">
      <c r="A262" s="15"/>
      <c r="B262" s="16"/>
      <c r="C262" s="17"/>
      <c r="D262" s="18"/>
      <c r="E262" s="2"/>
      <c r="F262" s="3"/>
      <c r="G262" s="2"/>
      <c r="H262" s="2"/>
    </row>
    <row r="263" customFormat="false" ht="12.75" hidden="false" customHeight="true" outlineLevel="0" collapsed="false">
      <c r="A263" s="15"/>
      <c r="B263" s="16"/>
      <c r="C263" s="17"/>
      <c r="D263" s="18"/>
      <c r="E263" s="2"/>
      <c r="F263" s="3"/>
      <c r="G263" s="2"/>
      <c r="H263" s="2"/>
    </row>
    <row r="264" customFormat="false" ht="12.75" hidden="false" customHeight="true" outlineLevel="0" collapsed="false">
      <c r="A264" s="15"/>
      <c r="B264" s="16"/>
      <c r="C264" s="17"/>
      <c r="D264" s="18"/>
      <c r="E264" s="2"/>
      <c r="F264" s="3"/>
      <c r="G264" s="2"/>
      <c r="H264" s="2"/>
    </row>
    <row r="265" customFormat="false" ht="12.75" hidden="false" customHeight="true" outlineLevel="0" collapsed="false">
      <c r="A265" s="15"/>
      <c r="B265" s="16"/>
      <c r="C265" s="17"/>
      <c r="D265" s="18"/>
      <c r="E265" s="2"/>
      <c r="F265" s="3"/>
      <c r="G265" s="2"/>
      <c r="H265" s="2"/>
    </row>
    <row r="266" customFormat="false" ht="12.75" hidden="false" customHeight="true" outlineLevel="0" collapsed="false">
      <c r="A266" s="15"/>
      <c r="B266" s="16"/>
      <c r="C266" s="17"/>
      <c r="D266" s="18"/>
      <c r="E266" s="2"/>
      <c r="F266" s="3"/>
      <c r="G266" s="2"/>
      <c r="H266" s="2"/>
    </row>
    <row r="267" customFormat="false" ht="12.75" hidden="false" customHeight="true" outlineLevel="0" collapsed="false">
      <c r="A267" s="15"/>
      <c r="B267" s="16"/>
      <c r="C267" s="17"/>
      <c r="D267" s="18"/>
      <c r="E267" s="2"/>
      <c r="F267" s="3"/>
      <c r="G267" s="2"/>
      <c r="H267" s="2"/>
    </row>
    <row r="268" customFormat="false" ht="12.75" hidden="false" customHeight="true" outlineLevel="0" collapsed="false">
      <c r="A268" s="15"/>
      <c r="B268" s="16"/>
      <c r="C268" s="17"/>
      <c r="D268" s="18"/>
      <c r="E268" s="2"/>
      <c r="F268" s="3"/>
      <c r="G268" s="2"/>
      <c r="H268" s="2"/>
    </row>
    <row r="269" customFormat="false" ht="12.75" hidden="false" customHeight="true" outlineLevel="0" collapsed="false">
      <c r="A269" s="15"/>
      <c r="B269" s="16"/>
      <c r="C269" s="17"/>
      <c r="D269" s="18"/>
      <c r="E269" s="2"/>
      <c r="F269" s="3"/>
      <c r="G269" s="2"/>
      <c r="H269" s="2"/>
    </row>
    <row r="270" customFormat="false" ht="12.75" hidden="false" customHeight="true" outlineLevel="0" collapsed="false">
      <c r="A270" s="15"/>
      <c r="B270" s="16"/>
      <c r="C270" s="17"/>
      <c r="D270" s="18"/>
      <c r="E270" s="2"/>
      <c r="F270" s="3"/>
      <c r="G270" s="2"/>
      <c r="H270" s="2"/>
    </row>
    <row r="271" customFormat="false" ht="12.75" hidden="false" customHeight="true" outlineLevel="0" collapsed="false">
      <c r="A271" s="15"/>
      <c r="B271" s="16"/>
      <c r="C271" s="17"/>
      <c r="D271" s="18"/>
      <c r="E271" s="2"/>
      <c r="F271" s="3"/>
      <c r="G271" s="2"/>
      <c r="H271" s="2"/>
    </row>
    <row r="272" customFormat="false" ht="12.75" hidden="false" customHeight="true" outlineLevel="0" collapsed="false">
      <c r="A272" s="15"/>
      <c r="B272" s="16"/>
      <c r="C272" s="17"/>
      <c r="D272" s="18"/>
      <c r="E272" s="2"/>
      <c r="F272" s="3"/>
      <c r="G272" s="2"/>
      <c r="H272" s="2"/>
    </row>
    <row r="273" customFormat="false" ht="12.75" hidden="false" customHeight="true" outlineLevel="0" collapsed="false">
      <c r="A273" s="15"/>
      <c r="B273" s="16"/>
      <c r="C273" s="17"/>
      <c r="D273" s="18"/>
      <c r="E273" s="2"/>
      <c r="F273" s="3"/>
      <c r="G273" s="2"/>
      <c r="H273" s="2"/>
    </row>
    <row r="274" customFormat="false" ht="12.75" hidden="false" customHeight="true" outlineLevel="0" collapsed="false">
      <c r="A274" s="15"/>
      <c r="B274" s="16"/>
      <c r="C274" s="17"/>
      <c r="D274" s="18"/>
      <c r="E274" s="2"/>
      <c r="F274" s="3"/>
      <c r="G274" s="2"/>
      <c r="H274" s="2"/>
    </row>
    <row r="275" customFormat="false" ht="12.75" hidden="false" customHeight="true" outlineLevel="0" collapsed="false">
      <c r="A275" s="15"/>
      <c r="B275" s="16"/>
      <c r="C275" s="17"/>
      <c r="D275" s="18"/>
      <c r="E275" s="2"/>
      <c r="F275" s="3"/>
      <c r="G275" s="2"/>
      <c r="H275" s="2"/>
    </row>
    <row r="276" customFormat="false" ht="12.75" hidden="false" customHeight="true" outlineLevel="0" collapsed="false">
      <c r="A276" s="15"/>
      <c r="B276" s="16"/>
      <c r="C276" s="17"/>
      <c r="D276" s="18"/>
      <c r="E276" s="2"/>
      <c r="F276" s="3"/>
      <c r="G276" s="2"/>
      <c r="H276" s="2"/>
    </row>
    <row r="277" customFormat="false" ht="12.75" hidden="false" customHeight="true" outlineLevel="0" collapsed="false">
      <c r="A277" s="15"/>
      <c r="B277" s="16"/>
      <c r="C277" s="17"/>
      <c r="D277" s="18"/>
      <c r="E277" s="2"/>
      <c r="F277" s="3"/>
      <c r="G277" s="2"/>
      <c r="H277" s="2"/>
    </row>
    <row r="278" customFormat="false" ht="12.75" hidden="false" customHeight="true" outlineLevel="0" collapsed="false">
      <c r="A278" s="15"/>
      <c r="B278" s="16"/>
      <c r="C278" s="17"/>
      <c r="D278" s="18"/>
      <c r="E278" s="2"/>
      <c r="F278" s="3"/>
      <c r="G278" s="2"/>
      <c r="H278" s="2"/>
    </row>
    <row r="279" customFormat="false" ht="12.75" hidden="false" customHeight="true" outlineLevel="0" collapsed="false">
      <c r="A279" s="15"/>
      <c r="B279" s="16"/>
      <c r="C279" s="17"/>
      <c r="D279" s="18"/>
      <c r="E279" s="2"/>
      <c r="F279" s="3"/>
      <c r="G279" s="2"/>
      <c r="H279" s="2"/>
    </row>
    <row r="280" customFormat="false" ht="12.75" hidden="false" customHeight="true" outlineLevel="0" collapsed="false">
      <c r="A280" s="15"/>
      <c r="B280" s="16"/>
      <c r="C280" s="17"/>
      <c r="D280" s="18"/>
      <c r="E280" s="2"/>
      <c r="F280" s="3"/>
      <c r="G280" s="2"/>
      <c r="H280" s="2"/>
    </row>
    <row r="281" customFormat="false" ht="12.75" hidden="false" customHeight="true" outlineLevel="0" collapsed="false">
      <c r="A281" s="15"/>
      <c r="B281" s="16"/>
      <c r="C281" s="17"/>
      <c r="D281" s="18"/>
      <c r="E281" s="2"/>
      <c r="F281" s="3"/>
      <c r="G281" s="2"/>
      <c r="H281" s="2"/>
    </row>
    <row r="282" customFormat="false" ht="12.75" hidden="false" customHeight="true" outlineLevel="0" collapsed="false">
      <c r="A282" s="15"/>
      <c r="B282" s="16"/>
      <c r="C282" s="17"/>
      <c r="D282" s="18"/>
      <c r="E282" s="2"/>
      <c r="F282" s="3"/>
      <c r="G282" s="2"/>
      <c r="H282" s="2"/>
    </row>
    <row r="283" customFormat="false" ht="12.75" hidden="false" customHeight="true" outlineLevel="0" collapsed="false">
      <c r="A283" s="15"/>
      <c r="B283" s="16"/>
      <c r="C283" s="17"/>
      <c r="D283" s="18"/>
      <c r="E283" s="2"/>
      <c r="F283" s="3"/>
      <c r="G283" s="2"/>
      <c r="H283" s="2"/>
    </row>
    <row r="284" customFormat="false" ht="12.75" hidden="false" customHeight="true" outlineLevel="0" collapsed="false">
      <c r="A284" s="15"/>
      <c r="B284" s="16"/>
      <c r="C284" s="17"/>
      <c r="D284" s="18"/>
      <c r="E284" s="2"/>
      <c r="F284" s="3"/>
      <c r="G284" s="2"/>
      <c r="H284" s="2"/>
    </row>
    <row r="285" customFormat="false" ht="12.75" hidden="false" customHeight="true" outlineLevel="0" collapsed="false">
      <c r="A285" s="15"/>
      <c r="B285" s="16"/>
      <c r="C285" s="17"/>
      <c r="D285" s="18"/>
      <c r="E285" s="2"/>
      <c r="F285" s="3"/>
      <c r="G285" s="2"/>
      <c r="H285" s="2"/>
    </row>
    <row r="286" customFormat="false" ht="12.75" hidden="false" customHeight="true" outlineLevel="0" collapsed="false">
      <c r="A286" s="15"/>
      <c r="B286" s="16"/>
      <c r="C286" s="17"/>
      <c r="D286" s="18"/>
      <c r="E286" s="2"/>
      <c r="F286" s="3"/>
      <c r="G286" s="2"/>
      <c r="H286" s="2"/>
    </row>
    <row r="287" customFormat="false" ht="12.75" hidden="false" customHeight="true" outlineLevel="0" collapsed="false">
      <c r="A287" s="15"/>
      <c r="B287" s="16"/>
      <c r="C287" s="17"/>
      <c r="D287" s="18"/>
      <c r="E287" s="2"/>
      <c r="F287" s="3"/>
      <c r="G287" s="2"/>
      <c r="H287" s="2"/>
    </row>
    <row r="288" customFormat="false" ht="12.75" hidden="false" customHeight="true" outlineLevel="0" collapsed="false">
      <c r="A288" s="15"/>
      <c r="B288" s="16"/>
      <c r="C288" s="17"/>
      <c r="D288" s="18"/>
      <c r="E288" s="2"/>
      <c r="F288" s="3"/>
      <c r="G288" s="2"/>
      <c r="H288" s="2"/>
    </row>
    <row r="289" customFormat="false" ht="12.75" hidden="false" customHeight="true" outlineLevel="0" collapsed="false">
      <c r="A289" s="15"/>
      <c r="B289" s="16"/>
      <c r="C289" s="17"/>
      <c r="D289" s="18"/>
      <c r="E289" s="2"/>
      <c r="F289" s="3"/>
      <c r="G289" s="2"/>
      <c r="H289" s="2"/>
    </row>
    <row r="290" customFormat="false" ht="12.75" hidden="false" customHeight="true" outlineLevel="0" collapsed="false">
      <c r="A290" s="15"/>
      <c r="B290" s="16"/>
      <c r="C290" s="17"/>
      <c r="D290" s="18"/>
      <c r="E290" s="2"/>
      <c r="F290" s="3"/>
      <c r="G290" s="2"/>
      <c r="H290" s="2"/>
    </row>
    <row r="291" customFormat="false" ht="12.75" hidden="false" customHeight="true" outlineLevel="0" collapsed="false">
      <c r="A291" s="15"/>
      <c r="B291" s="16"/>
      <c r="C291" s="17"/>
      <c r="D291" s="18"/>
      <c r="E291" s="2"/>
      <c r="F291" s="3"/>
      <c r="G291" s="2"/>
      <c r="H291" s="2"/>
    </row>
    <row r="292" customFormat="false" ht="12.75" hidden="false" customHeight="true" outlineLevel="0" collapsed="false">
      <c r="A292" s="15"/>
      <c r="B292" s="16"/>
      <c r="C292" s="17"/>
      <c r="D292" s="18"/>
      <c r="E292" s="2"/>
      <c r="F292" s="3"/>
      <c r="G292" s="2"/>
      <c r="H292" s="2"/>
    </row>
    <row r="293" customFormat="false" ht="12.75" hidden="false" customHeight="true" outlineLevel="0" collapsed="false">
      <c r="A293" s="15"/>
      <c r="B293" s="16"/>
      <c r="C293" s="17"/>
      <c r="D293" s="18"/>
      <c r="E293" s="2"/>
      <c r="F293" s="3"/>
      <c r="G293" s="2"/>
      <c r="H293" s="2"/>
    </row>
    <row r="294" customFormat="false" ht="12.75" hidden="false" customHeight="true" outlineLevel="0" collapsed="false">
      <c r="A294" s="15"/>
      <c r="B294" s="16"/>
      <c r="C294" s="17"/>
      <c r="D294" s="18"/>
      <c r="E294" s="2"/>
      <c r="F294" s="3"/>
      <c r="G294" s="2"/>
      <c r="H294" s="2"/>
    </row>
    <row r="295" customFormat="false" ht="12.75" hidden="false" customHeight="true" outlineLevel="0" collapsed="false">
      <c r="A295" s="15"/>
      <c r="B295" s="16"/>
      <c r="C295" s="17"/>
      <c r="D295" s="18"/>
      <c r="E295" s="2"/>
      <c r="F295" s="3"/>
      <c r="G295" s="2"/>
      <c r="H295" s="2"/>
    </row>
    <row r="296" customFormat="false" ht="12.75" hidden="false" customHeight="true" outlineLevel="0" collapsed="false">
      <c r="A296" s="15"/>
      <c r="B296" s="16"/>
      <c r="C296" s="17"/>
      <c r="D296" s="18"/>
      <c r="E296" s="2"/>
      <c r="F296" s="3"/>
      <c r="G296" s="2"/>
      <c r="H296" s="2"/>
    </row>
    <row r="297" customFormat="false" ht="12.75" hidden="false" customHeight="true" outlineLevel="0" collapsed="false">
      <c r="A297" s="15"/>
      <c r="B297" s="16"/>
      <c r="C297" s="17"/>
      <c r="D297" s="18"/>
      <c r="E297" s="2"/>
      <c r="F297" s="3"/>
      <c r="G297" s="2"/>
      <c r="H297" s="2"/>
    </row>
    <row r="298" customFormat="false" ht="12.75" hidden="false" customHeight="true" outlineLevel="0" collapsed="false">
      <c r="A298" s="15"/>
      <c r="B298" s="16"/>
      <c r="C298" s="17"/>
      <c r="D298" s="18"/>
      <c r="E298" s="2"/>
      <c r="F298" s="3"/>
      <c r="G298" s="2"/>
      <c r="H298" s="2"/>
    </row>
    <row r="299" customFormat="false" ht="12.75" hidden="false" customHeight="true" outlineLevel="0" collapsed="false">
      <c r="A299" s="15"/>
      <c r="B299" s="16"/>
      <c r="C299" s="17"/>
      <c r="D299" s="18"/>
      <c r="E299" s="2"/>
      <c r="F299" s="3"/>
      <c r="G299" s="2"/>
      <c r="H299" s="2"/>
    </row>
    <row r="300" customFormat="false" ht="12.75" hidden="false" customHeight="true" outlineLevel="0" collapsed="false">
      <c r="A300" s="15"/>
      <c r="B300" s="16"/>
      <c r="C300" s="17"/>
      <c r="D300" s="18"/>
      <c r="E300" s="2"/>
      <c r="F300" s="3"/>
      <c r="G300" s="2"/>
      <c r="H300" s="2"/>
    </row>
    <row r="301" customFormat="false" ht="12.75" hidden="false" customHeight="true" outlineLevel="0" collapsed="false">
      <c r="A301" s="15"/>
      <c r="B301" s="16"/>
      <c r="C301" s="17"/>
      <c r="D301" s="18"/>
      <c r="E301" s="2"/>
      <c r="F301" s="3"/>
      <c r="G301" s="2"/>
      <c r="H301" s="2"/>
    </row>
    <row r="302" customFormat="false" ht="12.75" hidden="false" customHeight="true" outlineLevel="0" collapsed="false">
      <c r="A302" s="15"/>
      <c r="B302" s="16"/>
      <c r="C302" s="17"/>
      <c r="D302" s="18"/>
      <c r="E302" s="2"/>
      <c r="F302" s="3"/>
      <c r="G302" s="2"/>
      <c r="H302" s="2"/>
    </row>
    <row r="303" customFormat="false" ht="12.75" hidden="false" customHeight="true" outlineLevel="0" collapsed="false">
      <c r="A303" s="15"/>
      <c r="B303" s="16"/>
      <c r="C303" s="17"/>
      <c r="D303" s="18"/>
      <c r="E303" s="2"/>
      <c r="F303" s="3"/>
      <c r="G303" s="2"/>
      <c r="H303" s="2"/>
    </row>
    <row r="304" customFormat="false" ht="12.75" hidden="false" customHeight="true" outlineLevel="0" collapsed="false">
      <c r="A304" s="15"/>
      <c r="B304" s="16"/>
      <c r="C304" s="17"/>
      <c r="D304" s="18"/>
      <c r="E304" s="2"/>
      <c r="F304" s="3"/>
      <c r="G304" s="2"/>
      <c r="H304" s="2"/>
    </row>
    <row r="305" customFormat="false" ht="12.75" hidden="false" customHeight="true" outlineLevel="0" collapsed="false">
      <c r="A305" s="15"/>
      <c r="B305" s="16"/>
      <c r="C305" s="17"/>
      <c r="D305" s="18"/>
      <c r="E305" s="2"/>
      <c r="F305" s="3"/>
      <c r="G305" s="2"/>
      <c r="H305" s="2"/>
    </row>
    <row r="306" customFormat="false" ht="12.75" hidden="false" customHeight="true" outlineLevel="0" collapsed="false">
      <c r="A306" s="15"/>
      <c r="B306" s="16"/>
      <c r="C306" s="17"/>
      <c r="D306" s="18"/>
      <c r="E306" s="2"/>
      <c r="F306" s="3"/>
      <c r="G306" s="2"/>
      <c r="H306" s="2"/>
    </row>
    <row r="307" customFormat="false" ht="12.75" hidden="false" customHeight="true" outlineLevel="0" collapsed="false">
      <c r="A307" s="15"/>
      <c r="B307" s="16"/>
      <c r="C307" s="17"/>
      <c r="D307" s="18"/>
      <c r="E307" s="2"/>
      <c r="F307" s="3"/>
      <c r="G307" s="2"/>
      <c r="H307" s="2"/>
    </row>
    <row r="308" customFormat="false" ht="12.75" hidden="false" customHeight="true" outlineLevel="0" collapsed="false">
      <c r="A308" s="15"/>
      <c r="B308" s="16"/>
      <c r="C308" s="17"/>
      <c r="D308" s="18"/>
      <c r="E308" s="2"/>
      <c r="F308" s="3"/>
      <c r="G308" s="2"/>
      <c r="H308" s="2"/>
    </row>
    <row r="309" customFormat="false" ht="12.75" hidden="false" customHeight="true" outlineLevel="0" collapsed="false">
      <c r="A309" s="15"/>
      <c r="B309" s="16"/>
      <c r="C309" s="17"/>
      <c r="D309" s="18"/>
      <c r="E309" s="2"/>
      <c r="F309" s="3"/>
      <c r="G309" s="2"/>
      <c r="H309" s="2"/>
    </row>
    <row r="310" customFormat="false" ht="12.75" hidden="false" customHeight="true" outlineLevel="0" collapsed="false">
      <c r="A310" s="15"/>
      <c r="B310" s="16"/>
      <c r="C310" s="17"/>
      <c r="D310" s="18"/>
      <c r="E310" s="2"/>
      <c r="F310" s="3"/>
      <c r="G310" s="2"/>
      <c r="H310" s="2"/>
    </row>
    <row r="311" customFormat="false" ht="12.75" hidden="false" customHeight="true" outlineLevel="0" collapsed="false">
      <c r="A311" s="15"/>
      <c r="B311" s="16"/>
      <c r="C311" s="17"/>
      <c r="D311" s="18"/>
      <c r="E311" s="2"/>
      <c r="F311" s="3"/>
      <c r="G311" s="2"/>
      <c r="H311" s="2"/>
    </row>
    <row r="312" customFormat="false" ht="12.75" hidden="false" customHeight="true" outlineLevel="0" collapsed="false">
      <c r="A312" s="15"/>
      <c r="B312" s="16"/>
      <c r="C312" s="17"/>
      <c r="D312" s="18"/>
      <c r="E312" s="2"/>
      <c r="F312" s="3"/>
      <c r="G312" s="2"/>
      <c r="H312" s="2"/>
    </row>
    <row r="313" customFormat="false" ht="12.75" hidden="false" customHeight="true" outlineLevel="0" collapsed="false">
      <c r="A313" s="15"/>
      <c r="B313" s="16"/>
      <c r="C313" s="17"/>
      <c r="D313" s="18"/>
      <c r="E313" s="2"/>
      <c r="F313" s="3"/>
      <c r="G313" s="2"/>
      <c r="H313" s="2"/>
    </row>
    <row r="314" customFormat="false" ht="12.75" hidden="false" customHeight="true" outlineLevel="0" collapsed="false">
      <c r="A314" s="15"/>
      <c r="B314" s="16"/>
      <c r="C314" s="17"/>
      <c r="D314" s="18"/>
      <c r="E314" s="2"/>
      <c r="F314" s="3"/>
      <c r="G314" s="2"/>
      <c r="H314" s="2"/>
    </row>
    <row r="315" customFormat="false" ht="12.75" hidden="false" customHeight="true" outlineLevel="0" collapsed="false">
      <c r="A315" s="15"/>
      <c r="B315" s="16"/>
      <c r="C315" s="17"/>
      <c r="D315" s="18"/>
      <c r="E315" s="2"/>
      <c r="F315" s="3"/>
      <c r="G315" s="2"/>
      <c r="H315" s="2"/>
    </row>
    <row r="316" customFormat="false" ht="12.75" hidden="false" customHeight="true" outlineLevel="0" collapsed="false">
      <c r="A316" s="15"/>
      <c r="B316" s="16"/>
      <c r="C316" s="17"/>
      <c r="D316" s="18"/>
      <c r="E316" s="2"/>
      <c r="F316" s="3"/>
      <c r="G316" s="2"/>
      <c r="H316" s="2"/>
    </row>
    <row r="317" customFormat="false" ht="12.75" hidden="false" customHeight="true" outlineLevel="0" collapsed="false">
      <c r="A317" s="15"/>
      <c r="B317" s="16"/>
      <c r="C317" s="17"/>
      <c r="D317" s="18"/>
      <c r="E317" s="2"/>
      <c r="F317" s="3"/>
      <c r="G317" s="2"/>
      <c r="H317" s="2"/>
    </row>
    <row r="318" customFormat="false" ht="12.75" hidden="false" customHeight="true" outlineLevel="0" collapsed="false">
      <c r="A318" s="15"/>
      <c r="B318" s="16"/>
      <c r="C318" s="17"/>
      <c r="D318" s="18"/>
      <c r="E318" s="2"/>
      <c r="F318" s="3"/>
      <c r="G318" s="2"/>
      <c r="H318" s="2"/>
    </row>
    <row r="319" customFormat="false" ht="12.75" hidden="false" customHeight="true" outlineLevel="0" collapsed="false">
      <c r="A319" s="15"/>
      <c r="B319" s="16"/>
      <c r="C319" s="17"/>
      <c r="D319" s="18"/>
      <c r="E319" s="2"/>
      <c r="F319" s="3"/>
      <c r="G319" s="2"/>
      <c r="H319" s="2"/>
    </row>
    <row r="320" customFormat="false" ht="12.75" hidden="false" customHeight="true" outlineLevel="0" collapsed="false">
      <c r="A320" s="15"/>
      <c r="B320" s="16"/>
      <c r="C320" s="17"/>
      <c r="D320" s="18"/>
      <c r="E320" s="2"/>
      <c r="F320" s="3"/>
      <c r="G320" s="2"/>
      <c r="H320" s="2"/>
    </row>
    <row r="321" customFormat="false" ht="12.75" hidden="false" customHeight="true" outlineLevel="0" collapsed="false">
      <c r="A321" s="15"/>
      <c r="B321" s="16"/>
      <c r="C321" s="17"/>
      <c r="D321" s="18"/>
      <c r="E321" s="2"/>
      <c r="F321" s="3"/>
      <c r="G321" s="2"/>
      <c r="H321" s="2"/>
    </row>
    <row r="322" customFormat="false" ht="12.75" hidden="false" customHeight="true" outlineLevel="0" collapsed="false">
      <c r="A322" s="15"/>
      <c r="B322" s="16"/>
      <c r="C322" s="17"/>
      <c r="D322" s="18"/>
      <c r="E322" s="2"/>
      <c r="F322" s="3"/>
      <c r="G322" s="2"/>
      <c r="H322" s="2"/>
    </row>
    <row r="323" customFormat="false" ht="12.75" hidden="false" customHeight="true" outlineLevel="0" collapsed="false">
      <c r="A323" s="15"/>
      <c r="B323" s="16"/>
      <c r="C323" s="17"/>
      <c r="D323" s="18"/>
      <c r="E323" s="2"/>
      <c r="F323" s="3"/>
      <c r="G323" s="2"/>
      <c r="H323" s="2"/>
    </row>
    <row r="324" customFormat="false" ht="12.75" hidden="false" customHeight="true" outlineLevel="0" collapsed="false">
      <c r="A324" s="15"/>
      <c r="B324" s="16"/>
      <c r="C324" s="17"/>
      <c r="D324" s="18"/>
      <c r="E324" s="2"/>
      <c r="F324" s="3"/>
      <c r="G324" s="2"/>
      <c r="H324" s="2"/>
    </row>
    <row r="325" customFormat="false" ht="12.75" hidden="false" customHeight="true" outlineLevel="0" collapsed="false">
      <c r="A325" s="15"/>
      <c r="B325" s="16"/>
      <c r="C325" s="17"/>
      <c r="D325" s="18"/>
      <c r="E325" s="2"/>
      <c r="F325" s="3"/>
      <c r="G325" s="2"/>
      <c r="H325" s="2"/>
    </row>
    <row r="326" customFormat="false" ht="12.75" hidden="false" customHeight="true" outlineLevel="0" collapsed="false">
      <c r="A326" s="15"/>
      <c r="B326" s="16"/>
      <c r="C326" s="17"/>
      <c r="D326" s="18"/>
      <c r="E326" s="2"/>
      <c r="F326" s="3"/>
      <c r="G326" s="2"/>
      <c r="H326" s="2"/>
    </row>
    <row r="327" customFormat="false" ht="12.75" hidden="false" customHeight="true" outlineLevel="0" collapsed="false">
      <c r="A327" s="15"/>
      <c r="B327" s="16"/>
      <c r="C327" s="17"/>
      <c r="D327" s="18"/>
      <c r="E327" s="2"/>
      <c r="F327" s="3"/>
      <c r="G327" s="2"/>
      <c r="H327" s="2"/>
    </row>
    <row r="328" customFormat="false" ht="12.75" hidden="false" customHeight="true" outlineLevel="0" collapsed="false">
      <c r="A328" s="15"/>
      <c r="B328" s="16"/>
      <c r="C328" s="17"/>
      <c r="D328" s="18"/>
      <c r="E328" s="2"/>
      <c r="F328" s="3"/>
      <c r="G328" s="2"/>
      <c r="H328" s="2"/>
    </row>
    <row r="329" customFormat="false" ht="12.75" hidden="false" customHeight="true" outlineLevel="0" collapsed="false">
      <c r="A329" s="15"/>
      <c r="B329" s="16"/>
      <c r="C329" s="17"/>
      <c r="D329" s="18"/>
      <c r="E329" s="2"/>
      <c r="F329" s="3"/>
      <c r="G329" s="2"/>
      <c r="H329" s="2"/>
    </row>
    <row r="330" customFormat="false" ht="12.75" hidden="false" customHeight="true" outlineLevel="0" collapsed="false">
      <c r="A330" s="15"/>
      <c r="B330" s="16"/>
      <c r="C330" s="17"/>
      <c r="D330" s="18"/>
      <c r="E330" s="2"/>
      <c r="F330" s="3"/>
      <c r="G330" s="2"/>
      <c r="H330" s="2"/>
    </row>
    <row r="331" customFormat="false" ht="12.75" hidden="false" customHeight="true" outlineLevel="0" collapsed="false">
      <c r="A331" s="15"/>
      <c r="B331" s="16"/>
      <c r="C331" s="17"/>
      <c r="D331" s="18"/>
      <c r="E331" s="2"/>
      <c r="F331" s="3"/>
      <c r="G331" s="2"/>
      <c r="H331" s="2"/>
    </row>
    <row r="332" customFormat="false" ht="12.75" hidden="false" customHeight="true" outlineLevel="0" collapsed="false">
      <c r="A332" s="15"/>
      <c r="B332" s="16"/>
      <c r="C332" s="17"/>
      <c r="D332" s="18"/>
      <c r="E332" s="2"/>
      <c r="F332" s="3"/>
      <c r="G332" s="2"/>
      <c r="H332" s="2"/>
    </row>
    <row r="333" customFormat="false" ht="12.75" hidden="false" customHeight="true" outlineLevel="0" collapsed="false">
      <c r="A333" s="15"/>
      <c r="B333" s="16"/>
      <c r="C333" s="17"/>
      <c r="D333" s="18"/>
      <c r="E333" s="2"/>
      <c r="F333" s="3"/>
      <c r="G333" s="2"/>
      <c r="H333" s="2"/>
    </row>
    <row r="334" customFormat="false" ht="12.75" hidden="false" customHeight="true" outlineLevel="0" collapsed="false">
      <c r="A334" s="15"/>
      <c r="B334" s="16"/>
      <c r="C334" s="17"/>
      <c r="D334" s="18"/>
      <c r="E334" s="2"/>
      <c r="F334" s="3"/>
      <c r="G334" s="2"/>
      <c r="H334" s="2"/>
    </row>
    <row r="335" customFormat="false" ht="12.75" hidden="false" customHeight="true" outlineLevel="0" collapsed="false">
      <c r="A335" s="15"/>
      <c r="B335" s="16"/>
      <c r="C335" s="17"/>
      <c r="D335" s="18"/>
      <c r="E335" s="2"/>
      <c r="F335" s="3"/>
      <c r="G335" s="2"/>
      <c r="H335" s="2"/>
    </row>
    <row r="336" customFormat="false" ht="12.75" hidden="false" customHeight="true" outlineLevel="0" collapsed="false">
      <c r="A336" s="15"/>
      <c r="B336" s="16"/>
      <c r="C336" s="17"/>
      <c r="D336" s="18"/>
      <c r="E336" s="2"/>
      <c r="F336" s="3"/>
      <c r="G336" s="2"/>
      <c r="H336" s="2"/>
    </row>
    <row r="337" customFormat="false" ht="12.75" hidden="false" customHeight="true" outlineLevel="0" collapsed="false">
      <c r="A337" s="15"/>
      <c r="B337" s="16"/>
      <c r="C337" s="17"/>
      <c r="D337" s="18"/>
      <c r="E337" s="2"/>
      <c r="F337" s="3"/>
      <c r="G337" s="2"/>
      <c r="H337" s="2"/>
    </row>
    <row r="338" customFormat="false" ht="12.75" hidden="false" customHeight="true" outlineLevel="0" collapsed="false">
      <c r="A338" s="15"/>
      <c r="B338" s="16"/>
      <c r="C338" s="17"/>
      <c r="D338" s="18"/>
      <c r="E338" s="2"/>
      <c r="F338" s="3"/>
      <c r="G338" s="2"/>
      <c r="H338" s="2"/>
    </row>
    <row r="339" customFormat="false" ht="12.75" hidden="false" customHeight="true" outlineLevel="0" collapsed="false">
      <c r="A339" s="15"/>
      <c r="B339" s="16"/>
      <c r="C339" s="17"/>
      <c r="D339" s="18"/>
      <c r="E339" s="2"/>
      <c r="F339" s="3"/>
      <c r="G339" s="2"/>
      <c r="H339" s="2"/>
    </row>
    <row r="340" customFormat="false" ht="12.75" hidden="false" customHeight="true" outlineLevel="0" collapsed="false">
      <c r="A340" s="15"/>
      <c r="B340" s="16"/>
      <c r="C340" s="17"/>
      <c r="D340" s="18"/>
      <c r="E340" s="2"/>
      <c r="F340" s="3"/>
      <c r="G340" s="2"/>
      <c r="H340" s="2"/>
    </row>
    <row r="341" customFormat="false" ht="12.75" hidden="false" customHeight="true" outlineLevel="0" collapsed="false">
      <c r="A341" s="15"/>
      <c r="B341" s="16"/>
      <c r="C341" s="17"/>
      <c r="D341" s="18"/>
      <c r="E341" s="2"/>
      <c r="F341" s="3"/>
      <c r="G341" s="2"/>
      <c r="H341" s="2"/>
    </row>
    <row r="342" customFormat="false" ht="12.75" hidden="false" customHeight="true" outlineLevel="0" collapsed="false">
      <c r="A342" s="15"/>
      <c r="B342" s="16"/>
      <c r="C342" s="17"/>
      <c r="D342" s="18"/>
      <c r="E342" s="2"/>
      <c r="F342" s="3"/>
      <c r="G342" s="2"/>
      <c r="H342" s="2"/>
    </row>
    <row r="343" customFormat="false" ht="12.75" hidden="false" customHeight="true" outlineLevel="0" collapsed="false">
      <c r="A343" s="15"/>
      <c r="B343" s="16"/>
      <c r="C343" s="17"/>
      <c r="D343" s="18"/>
      <c r="E343" s="2"/>
      <c r="F343" s="3"/>
      <c r="G343" s="2"/>
      <c r="H343" s="2"/>
    </row>
    <row r="344" customFormat="false" ht="12.75" hidden="false" customHeight="true" outlineLevel="0" collapsed="false">
      <c r="A344" s="15"/>
      <c r="B344" s="16"/>
      <c r="C344" s="17"/>
      <c r="D344" s="18"/>
      <c r="E344" s="2"/>
      <c r="F344" s="3"/>
      <c r="G344" s="2"/>
      <c r="H344" s="2"/>
    </row>
    <row r="345" customFormat="false" ht="12.75" hidden="false" customHeight="true" outlineLevel="0" collapsed="false">
      <c r="A345" s="15"/>
      <c r="B345" s="16"/>
      <c r="C345" s="17"/>
      <c r="D345" s="18"/>
      <c r="E345" s="2"/>
      <c r="F345" s="3"/>
      <c r="G345" s="2"/>
      <c r="H345" s="2"/>
    </row>
    <row r="346" customFormat="false" ht="12.75" hidden="false" customHeight="true" outlineLevel="0" collapsed="false">
      <c r="A346" s="15"/>
      <c r="B346" s="16"/>
      <c r="C346" s="17"/>
      <c r="D346" s="18"/>
      <c r="E346" s="2"/>
      <c r="F346" s="3"/>
      <c r="G346" s="2"/>
      <c r="H346" s="2"/>
    </row>
    <row r="347" customFormat="false" ht="12.75" hidden="false" customHeight="true" outlineLevel="0" collapsed="false">
      <c r="A347" s="15"/>
      <c r="B347" s="16"/>
      <c r="C347" s="17"/>
      <c r="D347" s="18"/>
      <c r="E347" s="2"/>
      <c r="F347" s="3"/>
      <c r="G347" s="2"/>
      <c r="H347" s="2"/>
    </row>
    <row r="348" customFormat="false" ht="12.75" hidden="false" customHeight="true" outlineLevel="0" collapsed="false">
      <c r="A348" s="15"/>
      <c r="B348" s="16"/>
      <c r="C348" s="17"/>
      <c r="D348" s="18"/>
      <c r="E348" s="2"/>
      <c r="F348" s="3"/>
      <c r="G348" s="2"/>
      <c r="H348" s="2"/>
    </row>
    <row r="349" customFormat="false" ht="12.75" hidden="false" customHeight="true" outlineLevel="0" collapsed="false">
      <c r="A349" s="15"/>
      <c r="B349" s="16"/>
      <c r="C349" s="17"/>
      <c r="D349" s="18"/>
      <c r="E349" s="2"/>
      <c r="F349" s="3"/>
      <c r="G349" s="2"/>
      <c r="H349" s="2"/>
    </row>
    <row r="350" customFormat="false" ht="12.75" hidden="false" customHeight="true" outlineLevel="0" collapsed="false">
      <c r="A350" s="15"/>
      <c r="B350" s="16"/>
      <c r="C350" s="17"/>
      <c r="D350" s="18"/>
      <c r="E350" s="2"/>
      <c r="F350" s="3"/>
      <c r="G350" s="2"/>
      <c r="H350" s="2"/>
    </row>
    <row r="351" customFormat="false" ht="12.75" hidden="false" customHeight="true" outlineLevel="0" collapsed="false">
      <c r="A351" s="15"/>
      <c r="B351" s="16"/>
      <c r="C351" s="17"/>
      <c r="D351" s="18"/>
      <c r="E351" s="2"/>
      <c r="F351" s="3"/>
      <c r="G351" s="2"/>
      <c r="H351" s="2"/>
    </row>
    <row r="352" customFormat="false" ht="12.75" hidden="false" customHeight="true" outlineLevel="0" collapsed="false">
      <c r="A352" s="15"/>
      <c r="B352" s="16"/>
      <c r="C352" s="17"/>
      <c r="D352" s="18"/>
      <c r="E352" s="2"/>
      <c r="F352" s="3"/>
      <c r="G352" s="2"/>
      <c r="H352" s="2"/>
    </row>
    <row r="353" customFormat="false" ht="12.75" hidden="false" customHeight="true" outlineLevel="0" collapsed="false">
      <c r="A353" s="15"/>
      <c r="B353" s="16"/>
      <c r="C353" s="17"/>
      <c r="D353" s="18"/>
      <c r="E353" s="2"/>
      <c r="F353" s="3"/>
      <c r="G353" s="2"/>
      <c r="H353" s="2"/>
    </row>
    <row r="354" customFormat="false" ht="12.75" hidden="false" customHeight="true" outlineLevel="0" collapsed="false">
      <c r="A354" s="15"/>
      <c r="B354" s="16"/>
      <c r="C354" s="17"/>
      <c r="D354" s="18"/>
      <c r="E354" s="2"/>
      <c r="F354" s="3"/>
      <c r="G354" s="2"/>
      <c r="H354" s="2"/>
    </row>
    <row r="355" customFormat="false" ht="12.75" hidden="false" customHeight="true" outlineLevel="0" collapsed="false">
      <c r="A355" s="15"/>
      <c r="B355" s="16"/>
      <c r="C355" s="17"/>
      <c r="D355" s="18"/>
      <c r="E355" s="2"/>
      <c r="F355" s="3"/>
      <c r="G355" s="2"/>
      <c r="H355" s="2"/>
    </row>
    <row r="356" customFormat="false" ht="12.75" hidden="false" customHeight="true" outlineLevel="0" collapsed="false">
      <c r="A356" s="15"/>
      <c r="B356" s="16"/>
      <c r="C356" s="17"/>
      <c r="D356" s="18"/>
      <c r="E356" s="2"/>
      <c r="F356" s="3"/>
      <c r="G356" s="2"/>
      <c r="H356" s="2"/>
    </row>
    <row r="357" customFormat="false" ht="12.75" hidden="false" customHeight="true" outlineLevel="0" collapsed="false">
      <c r="A357" s="15"/>
      <c r="B357" s="16"/>
      <c r="C357" s="17"/>
      <c r="D357" s="18"/>
      <c r="E357" s="2"/>
      <c r="F357" s="3"/>
      <c r="G357" s="2"/>
      <c r="H357" s="2"/>
    </row>
    <row r="358" customFormat="false" ht="12.75" hidden="false" customHeight="true" outlineLevel="0" collapsed="false">
      <c r="A358" s="15"/>
      <c r="B358" s="16"/>
      <c r="C358" s="17"/>
      <c r="D358" s="18"/>
      <c r="E358" s="2"/>
      <c r="F358" s="3"/>
      <c r="G358" s="2"/>
      <c r="H358" s="2"/>
    </row>
  </sheetData>
  <mergeCells count="1">
    <mergeCell ref="A2:D8"/>
  </mergeCells>
  <printOptions headings="false" gridLines="false" gridLinesSet="true" horizontalCentered="false" verticalCentered="false"/>
  <pageMargins left="0.25" right="0.25" top="0.75" bottom="0.75" header="0.511811023622047" footer="0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FF"/>
    <pageSetUpPr fitToPage="true"/>
  </sheetPr>
  <dimension ref="A1:AJ18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5" activeCellId="0" sqref="N25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6.63"/>
    <col collapsed="false" customWidth="true" hidden="false" outlineLevel="0" max="2" min="2" style="0" width="18.38"/>
    <col collapsed="false" customWidth="true" hidden="false" outlineLevel="0" max="3" min="3" style="0" width="9.75"/>
    <col collapsed="false" customWidth="true" hidden="false" outlineLevel="0" max="4" min="4" style="0" width="47.88"/>
    <col collapsed="false" customWidth="true" hidden="false" outlineLevel="0" max="5" min="5" style="0" width="5.63"/>
    <col collapsed="false" customWidth="true" hidden="false" outlineLevel="0" max="6" min="6" style="0" width="7.88"/>
    <col collapsed="false" customWidth="true" hidden="false" outlineLevel="0" max="7" min="7" style="0" width="11.63"/>
    <col collapsed="false" customWidth="true" hidden="false" outlineLevel="0" max="8" min="8" style="0" width="13.88"/>
    <col collapsed="false" customWidth="true" hidden="false" outlineLevel="0" max="9" min="9" style="0" width="12.38"/>
    <col collapsed="false" customWidth="true" hidden="false" outlineLevel="0" max="12" min="10" style="0" width="15.25"/>
    <col collapsed="false" customWidth="true" hidden="false" outlineLevel="0" max="13" min="13" style="0" width="18"/>
    <col collapsed="false" customWidth="true" hidden="false" outlineLevel="0" max="14" min="14" style="0" width="14.63"/>
    <col collapsed="false" customWidth="true" hidden="false" outlineLevel="0" max="15" min="15" style="0" width="11.89"/>
    <col collapsed="false" customWidth="true" hidden="false" outlineLevel="0" max="16" min="16" style="0" width="9.63"/>
    <col collapsed="false" customWidth="true" hidden="false" outlineLevel="0" max="33" min="17" style="0" width="8.75"/>
    <col collapsed="false" customWidth="true" hidden="false" outlineLevel="0" max="34" min="34" style="0" width="5.84"/>
    <col collapsed="false" customWidth="true" hidden="false" outlineLevel="0" max="35" min="35" style="0" width="4.73"/>
    <col collapsed="false" customWidth="true" hidden="false" outlineLevel="0" max="36" min="36" style="0" width="8.75"/>
  </cols>
  <sheetData>
    <row r="1" customFormat="false" ht="12.75" hidden="false" customHeight="true" outlineLevel="0" collapsed="false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customFormat="false" ht="12.75" hidden="false" customHeight="true" outlineLevel="0" collapsed="false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0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customFormat="false" ht="16.5" hidden="false" customHeight="true" outlineLevel="0" collapsed="false">
      <c r="A3" s="22"/>
      <c r="B3" s="23"/>
      <c r="C3" s="23"/>
      <c r="D3" s="24" t="s">
        <v>21</v>
      </c>
      <c r="E3" s="24"/>
      <c r="F3" s="24"/>
      <c r="G3" s="24"/>
      <c r="H3" s="25"/>
      <c r="I3" s="25"/>
      <c r="J3" s="25"/>
      <c r="K3" s="25"/>
      <c r="L3" s="26"/>
      <c r="M3" s="26"/>
      <c r="N3" s="20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</row>
    <row r="4" customFormat="false" ht="12.75" hidden="false" customHeight="true" outlineLevel="0" collapsed="false">
      <c r="A4" s="22"/>
      <c r="B4" s="23"/>
      <c r="C4" s="23"/>
      <c r="D4" s="27" t="s">
        <v>22</v>
      </c>
      <c r="E4" s="27"/>
      <c r="F4" s="27"/>
      <c r="G4" s="27"/>
      <c r="H4" s="28"/>
      <c r="I4" s="25"/>
      <c r="J4" s="25"/>
      <c r="K4" s="29"/>
      <c r="L4" s="30" t="s">
        <v>23</v>
      </c>
      <c r="M4" s="31" t="n">
        <v>0.2223</v>
      </c>
      <c r="N4" s="20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</row>
    <row r="5" customFormat="false" ht="12.75" hidden="false" customHeight="true" outlineLevel="0" collapsed="false">
      <c r="A5" s="22"/>
      <c r="B5" s="23"/>
      <c r="C5" s="23"/>
      <c r="D5" s="24" t="s">
        <v>24</v>
      </c>
      <c r="E5" s="24"/>
      <c r="F5" s="24"/>
      <c r="G5" s="24"/>
      <c r="H5" s="28"/>
      <c r="I5" s="25"/>
      <c r="J5" s="25"/>
      <c r="K5" s="29"/>
      <c r="L5" s="30" t="s">
        <v>25</v>
      </c>
      <c r="M5" s="31" t="n">
        <v>0.1091</v>
      </c>
      <c r="N5" s="20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</row>
    <row r="6" customFormat="false" ht="15" hidden="false" customHeight="true" outlineLevel="0" collapsed="false">
      <c r="A6" s="22"/>
      <c r="B6" s="23"/>
      <c r="C6" s="23"/>
      <c r="D6" s="32" t="s">
        <v>26</v>
      </c>
      <c r="E6" s="32"/>
      <c r="F6" s="32"/>
      <c r="G6" s="32"/>
      <c r="H6" s="33"/>
      <c r="I6" s="34"/>
      <c r="J6" s="34"/>
      <c r="K6" s="35"/>
      <c r="L6" s="36" t="s">
        <v>27</v>
      </c>
      <c r="M6" s="30" t="n">
        <f aca="false">SUM(O14:O179)</f>
        <v>0</v>
      </c>
      <c r="N6" s="37"/>
      <c r="O6" s="38"/>
      <c r="P6" s="21"/>
      <c r="Q6" s="21"/>
      <c r="R6" s="39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customFormat="false" ht="13.5" hidden="false" customHeight="true" outlineLevel="0" collapsed="false">
      <c r="A7" s="22"/>
      <c r="B7" s="23"/>
      <c r="C7" s="23"/>
      <c r="D7" s="40" t="s">
        <v>28</v>
      </c>
      <c r="E7" s="40"/>
      <c r="F7" s="40"/>
      <c r="G7" s="40"/>
      <c r="H7" s="33"/>
      <c r="I7" s="34"/>
      <c r="J7" s="34"/>
      <c r="K7" s="35"/>
      <c r="L7" s="36" t="s">
        <v>29</v>
      </c>
      <c r="M7" s="36" t="n">
        <f aca="false">SUM(N14:N179)</f>
        <v>0</v>
      </c>
      <c r="N7" s="4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</row>
    <row r="8" customFormat="false" ht="15" hidden="false" customHeight="false" outlineLevel="0" collapsed="false">
      <c r="A8" s="22"/>
      <c r="B8" s="23"/>
      <c r="C8" s="23"/>
      <c r="D8" s="40"/>
      <c r="E8" s="40"/>
      <c r="F8" s="40"/>
      <c r="G8" s="40"/>
      <c r="H8" s="28"/>
      <c r="I8" s="25"/>
      <c r="J8" s="25"/>
      <c r="K8" s="25"/>
      <c r="L8" s="43"/>
      <c r="M8" s="43" t="s">
        <v>30</v>
      </c>
      <c r="N8" s="20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</row>
    <row r="9" customFormat="false" ht="38.25" hidden="false" customHeight="true" outlineLevel="0" collapsed="false">
      <c r="A9" s="22"/>
      <c r="B9" s="23"/>
      <c r="C9" s="23"/>
      <c r="D9" s="44" t="s">
        <v>31</v>
      </c>
      <c r="E9" s="45"/>
      <c r="F9" s="45"/>
      <c r="G9" s="45"/>
      <c r="H9" s="45"/>
      <c r="I9" s="46"/>
      <c r="J9" s="45"/>
      <c r="K9" s="45"/>
      <c r="L9" s="45"/>
      <c r="M9" s="47"/>
      <c r="N9" s="20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customFormat="false" ht="12.75" hidden="false" customHeight="true" outlineLevel="0" collapsed="false">
      <c r="A10" s="48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7"/>
      <c r="N10" s="20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customFormat="false" ht="15" hidden="false" customHeight="true" outlineLevel="0" collapsed="false">
      <c r="A11" s="50" t="s">
        <v>32</v>
      </c>
      <c r="B11" s="51" t="s">
        <v>33</v>
      </c>
      <c r="C11" s="51" t="s">
        <v>34</v>
      </c>
      <c r="D11" s="52" t="s">
        <v>35</v>
      </c>
      <c r="E11" s="50" t="s">
        <v>36</v>
      </c>
      <c r="F11" s="53" t="s">
        <v>37</v>
      </c>
      <c r="G11" s="54" t="s">
        <v>38</v>
      </c>
      <c r="H11" s="54"/>
      <c r="I11" s="54"/>
      <c r="J11" s="54" t="s">
        <v>39</v>
      </c>
      <c r="K11" s="54"/>
      <c r="L11" s="54"/>
      <c r="M11" s="52" t="s">
        <v>40</v>
      </c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</row>
    <row r="12" customFormat="false" ht="12.75" hidden="false" customHeight="true" outlineLevel="0" collapsed="false">
      <c r="A12" s="50"/>
      <c r="B12" s="50"/>
      <c r="C12" s="50"/>
      <c r="D12" s="50"/>
      <c r="E12" s="50"/>
      <c r="F12" s="50"/>
      <c r="G12" s="56" t="s">
        <v>41</v>
      </c>
      <c r="H12" s="56" t="s">
        <v>42</v>
      </c>
      <c r="I12" s="56" t="s">
        <v>43</v>
      </c>
      <c r="J12" s="57" t="s">
        <v>44</v>
      </c>
      <c r="K12" s="57" t="s">
        <v>42</v>
      </c>
      <c r="L12" s="57" t="s">
        <v>43</v>
      </c>
      <c r="M12" s="52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</row>
    <row r="13" customFormat="false" ht="12.75" hidden="false" customHeight="true" outlineLevel="0" collapsed="false">
      <c r="A13" s="58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60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</row>
    <row r="14" customFormat="false" ht="15" hidden="false" customHeight="false" outlineLevel="0" collapsed="false">
      <c r="A14" s="61" t="s">
        <v>45</v>
      </c>
      <c r="B14" s="62"/>
      <c r="C14" s="63"/>
      <c r="D14" s="64" t="s">
        <v>46</v>
      </c>
      <c r="E14" s="65"/>
      <c r="F14" s="65"/>
      <c r="G14" s="65"/>
      <c r="H14" s="65"/>
      <c r="I14" s="66"/>
      <c r="J14" s="67" t="n">
        <f aca="false">J15</f>
        <v>0</v>
      </c>
      <c r="K14" s="67" t="n">
        <f aca="false">K15</f>
        <v>0</v>
      </c>
      <c r="L14" s="67" t="n">
        <f aca="false">L15</f>
        <v>0</v>
      </c>
      <c r="M14" s="67" t="n">
        <f aca="false">SUM(M15)</f>
        <v>0</v>
      </c>
      <c r="N14" s="68" t="n">
        <f aca="false">M14</f>
        <v>0</v>
      </c>
      <c r="O14" s="69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</row>
    <row r="15" customFormat="false" ht="23.85" hidden="false" customHeight="false" outlineLevel="0" collapsed="false">
      <c r="A15" s="71" t="s">
        <v>47</v>
      </c>
      <c r="B15" s="72" t="s">
        <v>48</v>
      </c>
      <c r="C15" s="73" t="s">
        <v>49</v>
      </c>
      <c r="D15" s="74" t="s">
        <v>50</v>
      </c>
      <c r="E15" s="71" t="s">
        <v>51</v>
      </c>
      <c r="F15" s="75" t="n">
        <f aca="false">F17*30</f>
        <v>360</v>
      </c>
      <c r="G15" s="76"/>
      <c r="H15" s="76"/>
      <c r="I15" s="76" t="n">
        <f aca="false">G15+H15</f>
        <v>0</v>
      </c>
      <c r="J15" s="76" t="n">
        <f aca="false">G15*F15</f>
        <v>0</v>
      </c>
      <c r="K15" s="76" t="n">
        <f aca="false">H15*F15</f>
        <v>0</v>
      </c>
      <c r="L15" s="76" t="n">
        <f aca="false">I15*F15</f>
        <v>0</v>
      </c>
      <c r="M15" s="77" t="n">
        <f aca="false">ROUND(L15*(1+$M$4),2)</f>
        <v>0</v>
      </c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</row>
    <row r="16" customFormat="false" ht="15" hidden="false" customHeight="false" outlineLevel="0" collapsed="false">
      <c r="A16" s="61" t="s">
        <v>52</v>
      </c>
      <c r="B16" s="62"/>
      <c r="C16" s="63"/>
      <c r="D16" s="64" t="s">
        <v>53</v>
      </c>
      <c r="E16" s="65"/>
      <c r="F16" s="65"/>
      <c r="G16" s="65"/>
      <c r="H16" s="65"/>
      <c r="I16" s="66"/>
      <c r="J16" s="67" t="n">
        <f aca="false">SUM(J17:J24)</f>
        <v>0</v>
      </c>
      <c r="K16" s="67" t="n">
        <f aca="false">SUM(K17:K24)</f>
        <v>0</v>
      </c>
      <c r="L16" s="67" t="n">
        <f aca="false">SUM(L17:L24)</f>
        <v>0</v>
      </c>
      <c r="M16" s="67" t="n">
        <f aca="false">SUM(M17:M24)</f>
        <v>0</v>
      </c>
      <c r="N16" s="68" t="n">
        <f aca="false">M16</f>
        <v>0</v>
      </c>
      <c r="O16" s="69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</row>
    <row r="17" customFormat="false" ht="46.25" hidden="false" customHeight="false" outlineLevel="0" collapsed="false">
      <c r="A17" s="71" t="s">
        <v>54</v>
      </c>
      <c r="B17" s="72" t="s">
        <v>55</v>
      </c>
      <c r="C17" s="73" t="s">
        <v>56</v>
      </c>
      <c r="D17" s="74" t="s">
        <v>57</v>
      </c>
      <c r="E17" s="71" t="s">
        <v>58</v>
      </c>
      <c r="F17" s="75" t="n">
        <v>12</v>
      </c>
      <c r="G17" s="76"/>
      <c r="H17" s="76"/>
      <c r="I17" s="76" t="n">
        <f aca="false">G17+H17</f>
        <v>0</v>
      </c>
      <c r="J17" s="76" t="n">
        <f aca="false">G17*F17</f>
        <v>0</v>
      </c>
      <c r="K17" s="76" t="n">
        <f aca="false">H17*F17</f>
        <v>0</v>
      </c>
      <c r="L17" s="76" t="n">
        <f aca="false">I17*F17</f>
        <v>0</v>
      </c>
      <c r="M17" s="77" t="n">
        <f aca="false">ROUND(L17*(1+$M$5),2)</f>
        <v>0</v>
      </c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</row>
    <row r="18" customFormat="false" ht="35.05" hidden="false" customHeight="false" outlineLevel="0" collapsed="false">
      <c r="A18" s="71" t="s">
        <v>59</v>
      </c>
      <c r="B18" s="72" t="s">
        <v>55</v>
      </c>
      <c r="C18" s="73" t="s">
        <v>60</v>
      </c>
      <c r="D18" s="74" t="s">
        <v>61</v>
      </c>
      <c r="E18" s="71" t="s">
        <v>36</v>
      </c>
      <c r="F18" s="75" t="n">
        <v>1</v>
      </c>
      <c r="G18" s="76"/>
      <c r="H18" s="76"/>
      <c r="I18" s="76" t="n">
        <f aca="false">G18+H18</f>
        <v>0</v>
      </c>
      <c r="J18" s="76" t="n">
        <f aca="false">G18*F18</f>
        <v>0</v>
      </c>
      <c r="K18" s="76" t="n">
        <f aca="false">H18*F18</f>
        <v>0</v>
      </c>
      <c r="L18" s="76" t="n">
        <f aca="false">I18*F18</f>
        <v>0</v>
      </c>
      <c r="M18" s="77" t="n">
        <f aca="false">ROUND(L18*(1+$M$4),2)</f>
        <v>0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</row>
    <row r="19" customFormat="false" ht="35.05" hidden="false" customHeight="false" outlineLevel="0" collapsed="false">
      <c r="A19" s="71" t="s">
        <v>62</v>
      </c>
      <c r="B19" s="72" t="s">
        <v>63</v>
      </c>
      <c r="C19" s="73" t="s">
        <v>64</v>
      </c>
      <c r="D19" s="74" t="s">
        <v>65</v>
      </c>
      <c r="E19" s="71" t="s">
        <v>66</v>
      </c>
      <c r="F19" s="75" t="n">
        <v>8</v>
      </c>
      <c r="G19" s="76"/>
      <c r="H19" s="76"/>
      <c r="I19" s="76" t="n">
        <f aca="false">G19+H19</f>
        <v>0</v>
      </c>
      <c r="J19" s="76" t="n">
        <f aca="false">G19*F19</f>
        <v>0</v>
      </c>
      <c r="K19" s="76" t="n">
        <f aca="false">H19*F19</f>
        <v>0</v>
      </c>
      <c r="L19" s="76" t="n">
        <f aca="false">I19*F19</f>
        <v>0</v>
      </c>
      <c r="M19" s="77" t="n">
        <f aca="false">ROUND(L19*(1+$M$4),2)</f>
        <v>0</v>
      </c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</row>
    <row r="20" customFormat="false" ht="46.25" hidden="false" customHeight="false" outlineLevel="0" collapsed="false">
      <c r="A20" s="71" t="s">
        <v>67</v>
      </c>
      <c r="B20" s="72" t="s">
        <v>63</v>
      </c>
      <c r="C20" s="73" t="s">
        <v>68</v>
      </c>
      <c r="D20" s="74" t="s">
        <v>69</v>
      </c>
      <c r="E20" s="71" t="s">
        <v>36</v>
      </c>
      <c r="F20" s="75" t="n">
        <v>1</v>
      </c>
      <c r="G20" s="76"/>
      <c r="H20" s="76"/>
      <c r="I20" s="76" t="n">
        <f aca="false">G20+H20</f>
        <v>0</v>
      </c>
      <c r="J20" s="76" t="n">
        <f aca="false">G20*F20</f>
        <v>0</v>
      </c>
      <c r="K20" s="76" t="n">
        <f aca="false">H20*F20</f>
        <v>0</v>
      </c>
      <c r="L20" s="76" t="n">
        <f aca="false">I20*F20</f>
        <v>0</v>
      </c>
      <c r="M20" s="77" t="n">
        <f aca="false">ROUND(L20*(1+$M$4),2)</f>
        <v>0</v>
      </c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</row>
    <row r="21" customFormat="false" ht="35.05" hidden="false" customHeight="false" outlineLevel="0" collapsed="false">
      <c r="A21" s="71" t="s">
        <v>70</v>
      </c>
      <c r="B21" s="72" t="s">
        <v>63</v>
      </c>
      <c r="C21" s="73" t="s">
        <v>71</v>
      </c>
      <c r="D21" s="74" t="s">
        <v>72</v>
      </c>
      <c r="E21" s="71" t="s">
        <v>73</v>
      </c>
      <c r="F21" s="75" t="n">
        <v>200</v>
      </c>
      <c r="G21" s="76"/>
      <c r="H21" s="76"/>
      <c r="I21" s="76" t="n">
        <f aca="false">G21+H21</f>
        <v>0</v>
      </c>
      <c r="J21" s="76" t="n">
        <f aca="false">G21*F21</f>
        <v>0</v>
      </c>
      <c r="K21" s="76" t="n">
        <f aca="false">H21*F21</f>
        <v>0</v>
      </c>
      <c r="L21" s="76" t="n">
        <f aca="false">I21*F21</f>
        <v>0</v>
      </c>
      <c r="M21" s="77" t="n">
        <f aca="false">ROUND(L21*(1+$M$4),2)</f>
        <v>0</v>
      </c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</row>
    <row r="22" customFormat="false" ht="23.85" hidden="false" customHeight="false" outlineLevel="0" collapsed="false">
      <c r="A22" s="71" t="s">
        <v>74</v>
      </c>
      <c r="B22" s="72" t="s">
        <v>75</v>
      </c>
      <c r="C22" s="73" t="s">
        <v>76</v>
      </c>
      <c r="D22" s="74" t="s">
        <v>77</v>
      </c>
      <c r="E22" s="71" t="s">
        <v>36</v>
      </c>
      <c r="F22" s="75" t="n">
        <v>1</v>
      </c>
      <c r="G22" s="76"/>
      <c r="H22" s="76"/>
      <c r="I22" s="76" t="n">
        <f aca="false">G22+H22</f>
        <v>0</v>
      </c>
      <c r="J22" s="76" t="n">
        <f aca="false">G22*F22</f>
        <v>0</v>
      </c>
      <c r="K22" s="76" t="n">
        <f aca="false">H22*F22</f>
        <v>0</v>
      </c>
      <c r="L22" s="76" t="n">
        <f aca="false">I22*F22</f>
        <v>0</v>
      </c>
      <c r="M22" s="77" t="n">
        <f aca="false">ROUND(L22*(1+$M$4),2)</f>
        <v>0</v>
      </c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</row>
    <row r="23" customFormat="false" ht="35.05" hidden="false" customHeight="false" outlineLevel="0" collapsed="false">
      <c r="A23" s="71" t="s">
        <v>78</v>
      </c>
      <c r="B23" s="72" t="s">
        <v>75</v>
      </c>
      <c r="C23" s="73" t="s">
        <v>79</v>
      </c>
      <c r="D23" s="74" t="s">
        <v>80</v>
      </c>
      <c r="E23" s="71" t="s">
        <v>73</v>
      </c>
      <c r="F23" s="75" t="n">
        <v>100</v>
      </c>
      <c r="G23" s="76"/>
      <c r="H23" s="76"/>
      <c r="I23" s="76" t="n">
        <f aca="false">G23+H23</f>
        <v>0</v>
      </c>
      <c r="J23" s="76" t="n">
        <f aca="false">G23*F23</f>
        <v>0</v>
      </c>
      <c r="K23" s="76" t="n">
        <f aca="false">H23*F23</f>
        <v>0</v>
      </c>
      <c r="L23" s="76" t="n">
        <f aca="false">I23*F23</f>
        <v>0</v>
      </c>
      <c r="M23" s="77" t="n">
        <f aca="false">ROUND(L23*(1+$M$4),2)</f>
        <v>0</v>
      </c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</row>
    <row r="24" customFormat="false" ht="23.85" hidden="false" customHeight="false" outlineLevel="0" collapsed="false">
      <c r="A24" s="71" t="s">
        <v>81</v>
      </c>
      <c r="B24" s="72" t="s">
        <v>82</v>
      </c>
      <c r="C24" s="73" t="s">
        <v>83</v>
      </c>
      <c r="D24" s="74" t="s">
        <v>84</v>
      </c>
      <c r="E24" s="71" t="s">
        <v>51</v>
      </c>
      <c r="F24" s="75" t="n">
        <v>96</v>
      </c>
      <c r="G24" s="76"/>
      <c r="H24" s="76"/>
      <c r="I24" s="76" t="n">
        <f aca="false">G24+H24</f>
        <v>0</v>
      </c>
      <c r="J24" s="76" t="n">
        <f aca="false">G24*F24</f>
        <v>0</v>
      </c>
      <c r="K24" s="76" t="n">
        <f aca="false">H24*F24</f>
        <v>0</v>
      </c>
      <c r="L24" s="76" t="n">
        <f aca="false">I24*F24</f>
        <v>0</v>
      </c>
      <c r="M24" s="77" t="n">
        <f aca="false">ROUND(L24*(1+$M$4),2)</f>
        <v>0</v>
      </c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</row>
    <row r="25" customFormat="false" ht="15" hidden="false" customHeight="false" outlineLevel="0" collapsed="false">
      <c r="A25" s="61" t="s">
        <v>85</v>
      </c>
      <c r="B25" s="62"/>
      <c r="C25" s="63"/>
      <c r="D25" s="78" t="s">
        <v>86</v>
      </c>
      <c r="E25" s="79"/>
      <c r="F25" s="79"/>
      <c r="G25" s="79"/>
      <c r="H25" s="79"/>
      <c r="I25" s="80"/>
      <c r="J25" s="67" t="n">
        <f aca="false">SUM(J26:J92)</f>
        <v>0</v>
      </c>
      <c r="K25" s="67" t="n">
        <f aca="false">SUM(K26:K92)</f>
        <v>0</v>
      </c>
      <c r="L25" s="67" t="n">
        <f aca="false">SUM(L26:L92)</f>
        <v>0</v>
      </c>
      <c r="M25" s="67" t="n">
        <f aca="false">SUM(M26:M92)</f>
        <v>0</v>
      </c>
      <c r="N25" s="81" t="n">
        <f aca="false">M25</f>
        <v>0</v>
      </c>
      <c r="O25" s="69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</row>
    <row r="26" customFormat="false" ht="15" hidden="false" customHeight="false" outlineLevel="0" collapsed="false">
      <c r="A26" s="82" t="s">
        <v>87</v>
      </c>
      <c r="B26" s="83" t="s">
        <v>88</v>
      </c>
      <c r="C26" s="83"/>
      <c r="D26" s="84"/>
      <c r="E26" s="85"/>
      <c r="F26" s="86"/>
      <c r="G26" s="85"/>
      <c r="H26" s="85"/>
      <c r="I26" s="85"/>
      <c r="J26" s="85"/>
      <c r="K26" s="85"/>
      <c r="L26" s="85"/>
      <c r="M26" s="85"/>
      <c r="N26" s="70"/>
      <c r="O26" s="69"/>
      <c r="P26" s="87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</row>
    <row r="27" customFormat="false" ht="15" hidden="false" customHeight="true" outlineLevel="0" collapsed="false">
      <c r="A27" s="88" t="s">
        <v>89</v>
      </c>
      <c r="B27" s="88"/>
      <c r="C27" s="88"/>
      <c r="D27" s="89"/>
      <c r="E27" s="89"/>
      <c r="F27" s="90"/>
      <c r="G27" s="91"/>
      <c r="H27" s="91"/>
      <c r="I27" s="91"/>
      <c r="J27" s="91"/>
      <c r="K27" s="91"/>
      <c r="L27" s="91"/>
      <c r="M27" s="91"/>
      <c r="N27" s="70"/>
      <c r="O27" s="69"/>
      <c r="P27" s="87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</row>
    <row r="28" customFormat="false" ht="46.25" hidden="false" customHeight="false" outlineLevel="0" collapsed="false">
      <c r="A28" s="71" t="s">
        <v>90</v>
      </c>
      <c r="B28" s="92" t="s">
        <v>91</v>
      </c>
      <c r="C28" s="93" t="s">
        <v>92</v>
      </c>
      <c r="D28" s="94" t="s">
        <v>93</v>
      </c>
      <c r="E28" s="95" t="s">
        <v>66</v>
      </c>
      <c r="F28" s="96" t="n">
        <v>2023.98</v>
      </c>
      <c r="G28" s="97"/>
      <c r="H28" s="97"/>
      <c r="I28" s="98" t="n">
        <f aca="false">G28+H28</f>
        <v>0</v>
      </c>
      <c r="J28" s="76" t="n">
        <f aca="false">G28*F28</f>
        <v>0</v>
      </c>
      <c r="K28" s="76" t="n">
        <f aca="false">H28*F28</f>
        <v>0</v>
      </c>
      <c r="L28" s="76" t="n">
        <f aca="false">J28+K28</f>
        <v>0</v>
      </c>
      <c r="M28" s="77" t="n">
        <f aca="false">L28*(1+$M$4)</f>
        <v>0</v>
      </c>
      <c r="N28" s="70"/>
      <c r="O28" s="69"/>
      <c r="P28" s="87"/>
      <c r="Q28" s="70"/>
      <c r="R28" s="70"/>
      <c r="S28" s="70"/>
      <c r="T28" s="70"/>
      <c r="U28" s="70"/>
      <c r="V28" s="70"/>
      <c r="W28" s="70"/>
      <c r="X28" s="70"/>
      <c r="Y28" s="70"/>
      <c r="Z28" s="99"/>
      <c r="AA28" s="70"/>
      <c r="AB28" s="70"/>
      <c r="AC28" s="70"/>
      <c r="AD28" s="70"/>
      <c r="AE28" s="70"/>
      <c r="AF28" s="70"/>
      <c r="AG28" s="70"/>
      <c r="AH28" s="70"/>
      <c r="AI28" s="70"/>
      <c r="AJ28" s="70"/>
    </row>
    <row r="29" customFormat="false" ht="46.25" hidden="false" customHeight="false" outlineLevel="0" collapsed="false">
      <c r="A29" s="71" t="s">
        <v>94</v>
      </c>
      <c r="B29" s="92" t="s">
        <v>95</v>
      </c>
      <c r="C29" s="93" t="s">
        <v>92</v>
      </c>
      <c r="D29" s="94" t="s">
        <v>96</v>
      </c>
      <c r="E29" s="95" t="s">
        <v>36</v>
      </c>
      <c r="F29" s="96" t="n">
        <v>1</v>
      </c>
      <c r="G29" s="97"/>
      <c r="H29" s="97"/>
      <c r="I29" s="98" t="n">
        <f aca="false">G29+H29</f>
        <v>0</v>
      </c>
      <c r="J29" s="76" t="n">
        <f aca="false">G29*F29</f>
        <v>0</v>
      </c>
      <c r="K29" s="76" t="n">
        <f aca="false">H29*F29</f>
        <v>0</v>
      </c>
      <c r="L29" s="76" t="n">
        <f aca="false">J29+K29</f>
        <v>0</v>
      </c>
      <c r="M29" s="77" t="n">
        <f aca="false">L29*(1+$M$4)</f>
        <v>0</v>
      </c>
      <c r="N29" s="70"/>
      <c r="O29" s="69"/>
      <c r="P29" s="87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</row>
    <row r="30" customFormat="false" ht="46.25" hidden="false" customHeight="false" outlineLevel="0" collapsed="false">
      <c r="A30" s="71" t="s">
        <v>97</v>
      </c>
      <c r="B30" s="92" t="s">
        <v>98</v>
      </c>
      <c r="C30" s="93" t="s">
        <v>92</v>
      </c>
      <c r="D30" s="94" t="s">
        <v>96</v>
      </c>
      <c r="E30" s="95" t="s">
        <v>36</v>
      </c>
      <c r="F30" s="96" t="n">
        <v>2</v>
      </c>
      <c r="G30" s="97"/>
      <c r="H30" s="97"/>
      <c r="I30" s="98" t="n">
        <f aca="false">G30+H30</f>
        <v>0</v>
      </c>
      <c r="J30" s="76" t="n">
        <f aca="false">G30*F30</f>
        <v>0</v>
      </c>
      <c r="K30" s="76" t="n">
        <f aca="false">H30*F30</f>
        <v>0</v>
      </c>
      <c r="L30" s="76" t="n">
        <f aca="false">J30+K30</f>
        <v>0</v>
      </c>
      <c r="M30" s="77" t="n">
        <f aca="false">L30*(1+$M$4)</f>
        <v>0</v>
      </c>
      <c r="N30" s="70"/>
      <c r="O30" s="69"/>
      <c r="P30" s="87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</row>
    <row r="31" customFormat="false" ht="15" hidden="false" customHeight="true" outlineLevel="0" collapsed="false">
      <c r="A31" s="88" t="s">
        <v>99</v>
      </c>
      <c r="B31" s="88"/>
      <c r="C31" s="88"/>
      <c r="D31" s="89"/>
      <c r="E31" s="89"/>
      <c r="F31" s="90"/>
      <c r="G31" s="91"/>
      <c r="H31" s="91"/>
      <c r="I31" s="91"/>
      <c r="J31" s="91"/>
      <c r="K31" s="91"/>
      <c r="L31" s="91"/>
      <c r="M31" s="91"/>
      <c r="N31" s="70"/>
      <c r="O31" s="69"/>
      <c r="P31" s="87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</row>
    <row r="32" customFormat="false" ht="23.85" hidden="false" customHeight="false" outlineLevel="0" collapsed="false">
      <c r="A32" s="71" t="s">
        <v>100</v>
      </c>
      <c r="B32" s="92" t="s">
        <v>101</v>
      </c>
      <c r="C32" s="93" t="s">
        <v>102</v>
      </c>
      <c r="D32" s="94" t="s">
        <v>103</v>
      </c>
      <c r="E32" s="95" t="s">
        <v>36</v>
      </c>
      <c r="F32" s="96" t="n">
        <v>1</v>
      </c>
      <c r="G32" s="97"/>
      <c r="H32" s="97"/>
      <c r="I32" s="98" t="n">
        <f aca="false">G32+H32</f>
        <v>0</v>
      </c>
      <c r="J32" s="76" t="n">
        <f aca="false">G32*F32</f>
        <v>0</v>
      </c>
      <c r="K32" s="76" t="n">
        <f aca="false">H32*F32</f>
        <v>0</v>
      </c>
      <c r="L32" s="76" t="n">
        <f aca="false">J32+K32</f>
        <v>0</v>
      </c>
      <c r="M32" s="77" t="n">
        <f aca="false">L32*(1+$M$4)</f>
        <v>0</v>
      </c>
      <c r="N32" s="70"/>
      <c r="O32" s="69"/>
      <c r="P32" s="10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</row>
    <row r="33" customFormat="false" ht="57.45" hidden="false" customHeight="false" outlineLevel="0" collapsed="false">
      <c r="A33" s="71" t="s">
        <v>104</v>
      </c>
      <c r="B33" s="92" t="s">
        <v>105</v>
      </c>
      <c r="C33" s="93" t="s">
        <v>106</v>
      </c>
      <c r="D33" s="94" t="s">
        <v>107</v>
      </c>
      <c r="E33" s="95" t="s">
        <v>36</v>
      </c>
      <c r="F33" s="96" t="n">
        <v>1</v>
      </c>
      <c r="G33" s="76"/>
      <c r="H33" s="76"/>
      <c r="I33" s="98" t="n">
        <f aca="false">G33+H33</f>
        <v>0</v>
      </c>
      <c r="J33" s="76" t="n">
        <f aca="false">G33*F33</f>
        <v>0</v>
      </c>
      <c r="K33" s="76" t="n">
        <f aca="false">H33*F33</f>
        <v>0</v>
      </c>
      <c r="L33" s="76" t="n">
        <f aca="false">J33+K33</f>
        <v>0</v>
      </c>
      <c r="M33" s="77" t="n">
        <f aca="false">L33*(1+$M$4)</f>
        <v>0</v>
      </c>
      <c r="N33" s="70"/>
      <c r="O33" s="69"/>
      <c r="P33" s="87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</row>
    <row r="34" customFormat="false" ht="23.85" hidden="false" customHeight="false" outlineLevel="0" collapsed="false">
      <c r="A34" s="71" t="s">
        <v>108</v>
      </c>
      <c r="B34" s="92" t="s">
        <v>109</v>
      </c>
      <c r="C34" s="93" t="s">
        <v>110</v>
      </c>
      <c r="D34" s="94" t="str">
        <f aca="false">COMPOSIÇÕES!A21</f>
        <v>COMP. 02 - IMPLANTAÇÃO DE ESTRUTURA N3 - FORNECIMENTO E INSTALAÇÃO</v>
      </c>
      <c r="E34" s="95" t="s">
        <v>36</v>
      </c>
      <c r="F34" s="96" t="n">
        <v>2</v>
      </c>
      <c r="G34" s="97"/>
      <c r="H34" s="97"/>
      <c r="I34" s="97" t="n">
        <f aca="false">COMPOSIÇÕES!K34</f>
        <v>0</v>
      </c>
      <c r="J34" s="76" t="n">
        <f aca="false">G34*F34</f>
        <v>0</v>
      </c>
      <c r="K34" s="76" t="n">
        <f aca="false">H34*F34</f>
        <v>0</v>
      </c>
      <c r="L34" s="76" t="n">
        <f aca="false">J34+K34</f>
        <v>0</v>
      </c>
      <c r="M34" s="77" t="n">
        <f aca="false">L34*(1+$M$4)</f>
        <v>0</v>
      </c>
      <c r="N34" s="70"/>
      <c r="O34" s="69"/>
      <c r="P34" s="87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</row>
    <row r="35" customFormat="false" ht="23.85" hidden="false" customHeight="false" outlineLevel="0" collapsed="false">
      <c r="A35" s="71" t="s">
        <v>111</v>
      </c>
      <c r="B35" s="92" t="s">
        <v>112</v>
      </c>
      <c r="C35" s="93" t="s">
        <v>113</v>
      </c>
      <c r="D35" s="94" t="s">
        <v>114</v>
      </c>
      <c r="E35" s="95" t="s">
        <v>36</v>
      </c>
      <c r="F35" s="96" t="n">
        <v>1</v>
      </c>
      <c r="G35" s="97"/>
      <c r="H35" s="97"/>
      <c r="I35" s="98" t="n">
        <f aca="false">G35+H35</f>
        <v>0</v>
      </c>
      <c r="J35" s="76" t="n">
        <f aca="false">G35*F35</f>
        <v>0</v>
      </c>
      <c r="K35" s="76" t="n">
        <f aca="false">H35*F35</f>
        <v>0</v>
      </c>
      <c r="L35" s="76" t="n">
        <f aca="false">J35+K35</f>
        <v>0</v>
      </c>
      <c r="M35" s="77" t="n">
        <f aca="false">L35*(1+$M$4)</f>
        <v>0</v>
      </c>
      <c r="N35" s="70"/>
      <c r="O35" s="69"/>
      <c r="P35" s="87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</row>
    <row r="36" customFormat="false" ht="15" hidden="false" customHeight="true" outlineLevel="0" collapsed="false">
      <c r="A36" s="101" t="s">
        <v>115</v>
      </c>
      <c r="B36" s="101"/>
      <c r="C36" s="101"/>
      <c r="D36" s="102"/>
      <c r="E36" s="102"/>
      <c r="F36" s="90"/>
      <c r="G36" s="103"/>
      <c r="H36" s="103"/>
      <c r="I36" s="103"/>
      <c r="J36" s="103"/>
      <c r="K36" s="103"/>
      <c r="L36" s="103"/>
      <c r="M36" s="104"/>
      <c r="N36" s="105" t="n">
        <f aca="false">M36</f>
        <v>0</v>
      </c>
      <c r="O36" s="106"/>
      <c r="P36" s="107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</row>
    <row r="37" customFormat="false" ht="23.85" hidden="false" customHeight="false" outlineLevel="0" collapsed="false">
      <c r="A37" s="109" t="s">
        <v>116</v>
      </c>
      <c r="B37" s="110" t="s">
        <v>117</v>
      </c>
      <c r="C37" s="111" t="s">
        <v>118</v>
      </c>
      <c r="D37" s="110" t="str">
        <f aca="false">COMPOSIÇÕES!A13</f>
        <v>COMP. 01 - CABO DE ALUMINIO NU COM ALMA DE ACO, BITOLA 4 AWG - FORNECIMENTO E INSTALAÇÃO</v>
      </c>
      <c r="E37" s="109" t="s">
        <v>73</v>
      </c>
      <c r="F37" s="112" t="n">
        <v>50</v>
      </c>
      <c r="G37" s="113"/>
      <c r="H37" s="113"/>
      <c r="I37" s="113" t="n">
        <f aca="false">COMPOSIÇÕES!K19</f>
        <v>0</v>
      </c>
      <c r="J37" s="114" t="n">
        <f aca="false">G37*F37</f>
        <v>0</v>
      </c>
      <c r="K37" s="114" t="n">
        <f aca="false">H37*F37</f>
        <v>0</v>
      </c>
      <c r="L37" s="114" t="n">
        <f aca="false">J37+K37</f>
        <v>0</v>
      </c>
      <c r="M37" s="115" t="n">
        <f aca="false">L37*(1+$M$4)</f>
        <v>0</v>
      </c>
      <c r="N37" s="108"/>
      <c r="O37" s="106"/>
      <c r="P37" s="107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</row>
    <row r="38" customFormat="false" ht="15" hidden="false" customHeight="true" outlineLevel="0" collapsed="false">
      <c r="A38" s="101" t="s">
        <v>119</v>
      </c>
      <c r="B38" s="101"/>
      <c r="C38" s="101"/>
      <c r="D38" s="102"/>
      <c r="E38" s="102"/>
      <c r="F38" s="90"/>
      <c r="G38" s="103"/>
      <c r="H38" s="103"/>
      <c r="I38" s="103"/>
      <c r="J38" s="103"/>
      <c r="K38" s="103"/>
      <c r="L38" s="103"/>
      <c r="M38" s="104"/>
      <c r="N38" s="105" t="n">
        <f aca="false">M38</f>
        <v>0</v>
      </c>
      <c r="O38" s="106"/>
      <c r="P38" s="107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</row>
    <row r="39" customFormat="false" ht="57.45" hidden="false" customHeight="false" outlineLevel="0" collapsed="false">
      <c r="A39" s="111" t="s">
        <v>120</v>
      </c>
      <c r="B39" s="72" t="s">
        <v>121</v>
      </c>
      <c r="C39" s="111" t="s">
        <v>122</v>
      </c>
      <c r="D39" s="72" t="s">
        <v>123</v>
      </c>
      <c r="E39" s="111" t="s">
        <v>36</v>
      </c>
      <c r="F39" s="116" t="n">
        <v>1</v>
      </c>
      <c r="G39" s="113"/>
      <c r="H39" s="113"/>
      <c r="I39" s="98" t="n">
        <f aca="false">G39+H39</f>
        <v>0</v>
      </c>
      <c r="J39" s="76" t="n">
        <f aca="false">G39*F39</f>
        <v>0</v>
      </c>
      <c r="K39" s="76" t="n">
        <f aca="false">H39*F39</f>
        <v>0</v>
      </c>
      <c r="L39" s="76" t="n">
        <f aca="false">J39+K39</f>
        <v>0</v>
      </c>
      <c r="M39" s="77" t="n">
        <f aca="false">L39*(1+$M$4)</f>
        <v>0</v>
      </c>
      <c r="N39" s="108"/>
      <c r="O39" s="106"/>
      <c r="P39" s="107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</row>
    <row r="40" customFormat="false" ht="35.05" hidden="false" customHeight="false" outlineLevel="0" collapsed="false">
      <c r="A40" s="111" t="s">
        <v>124</v>
      </c>
      <c r="B40" s="72" t="s">
        <v>125</v>
      </c>
      <c r="C40" s="111" t="s">
        <v>126</v>
      </c>
      <c r="D40" s="72" t="s">
        <v>127</v>
      </c>
      <c r="E40" s="111" t="s">
        <v>36</v>
      </c>
      <c r="F40" s="116" t="n">
        <v>1</v>
      </c>
      <c r="G40" s="113"/>
      <c r="H40" s="113"/>
      <c r="I40" s="98" t="n">
        <f aca="false">G40+H40</f>
        <v>0</v>
      </c>
      <c r="J40" s="76" t="n">
        <f aca="false">G40*F40</f>
        <v>0</v>
      </c>
      <c r="K40" s="76" t="n">
        <f aca="false">H40*F40</f>
        <v>0</v>
      </c>
      <c r="L40" s="76" t="n">
        <f aca="false">J40+K40</f>
        <v>0</v>
      </c>
      <c r="M40" s="77" t="n">
        <f aca="false">L40*(1+$M$4)</f>
        <v>0</v>
      </c>
      <c r="N40" s="105"/>
      <c r="O40" s="106"/>
      <c r="P40" s="107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</row>
    <row r="41" customFormat="false" ht="23.85" hidden="false" customHeight="false" outlineLevel="0" collapsed="false">
      <c r="A41" s="111" t="s">
        <v>128</v>
      </c>
      <c r="B41" s="72" t="s">
        <v>129</v>
      </c>
      <c r="C41" s="111" t="s">
        <v>130</v>
      </c>
      <c r="D41" s="72" t="s">
        <v>131</v>
      </c>
      <c r="E41" s="111" t="s">
        <v>36</v>
      </c>
      <c r="F41" s="116" t="n">
        <v>1</v>
      </c>
      <c r="G41" s="113"/>
      <c r="H41" s="113"/>
      <c r="I41" s="98" t="n">
        <f aca="false">G41+H41</f>
        <v>0</v>
      </c>
      <c r="J41" s="76" t="n">
        <f aca="false">G41*F41</f>
        <v>0</v>
      </c>
      <c r="K41" s="76" t="n">
        <f aca="false">H41*F41</f>
        <v>0</v>
      </c>
      <c r="L41" s="76" t="n">
        <f aca="false">J41+K41</f>
        <v>0</v>
      </c>
      <c r="M41" s="77" t="n">
        <f aca="false">L41*(1+$M$4)</f>
        <v>0</v>
      </c>
      <c r="N41" s="105"/>
      <c r="O41" s="106"/>
      <c r="P41" s="107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</row>
    <row r="42" customFormat="false" ht="23.85" hidden="false" customHeight="false" outlineLevel="0" collapsed="false">
      <c r="A42" s="111" t="s">
        <v>132</v>
      </c>
      <c r="B42" s="72" t="s">
        <v>133</v>
      </c>
      <c r="C42" s="111" t="s">
        <v>134</v>
      </c>
      <c r="D42" s="72" t="s">
        <v>135</v>
      </c>
      <c r="E42" s="111" t="s">
        <v>36</v>
      </c>
      <c r="F42" s="116" t="n">
        <v>1</v>
      </c>
      <c r="G42" s="113"/>
      <c r="H42" s="113"/>
      <c r="I42" s="98" t="n">
        <f aca="false">G42+H42</f>
        <v>0</v>
      </c>
      <c r="J42" s="76" t="n">
        <f aca="false">G42*F42</f>
        <v>0</v>
      </c>
      <c r="K42" s="76" t="n">
        <f aca="false">H42*F42</f>
        <v>0</v>
      </c>
      <c r="L42" s="76" t="n">
        <f aca="false">J42+K42</f>
        <v>0</v>
      </c>
      <c r="M42" s="77" t="n">
        <f aca="false">L42*(1+$M$4)</f>
        <v>0</v>
      </c>
      <c r="N42" s="105"/>
      <c r="O42" s="106"/>
      <c r="P42" s="107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</row>
    <row r="43" customFormat="false" ht="23.85" hidden="false" customHeight="false" outlineLevel="0" collapsed="false">
      <c r="A43" s="111" t="s">
        <v>136</v>
      </c>
      <c r="B43" s="72" t="s">
        <v>137</v>
      </c>
      <c r="C43" s="111" t="s">
        <v>138</v>
      </c>
      <c r="D43" s="72" t="s">
        <v>139</v>
      </c>
      <c r="E43" s="111" t="s">
        <v>73</v>
      </c>
      <c r="F43" s="116" t="n">
        <v>15</v>
      </c>
      <c r="G43" s="113"/>
      <c r="H43" s="113"/>
      <c r="I43" s="98" t="n">
        <f aca="false">G43+H43</f>
        <v>0</v>
      </c>
      <c r="J43" s="76" t="n">
        <f aca="false">G43*F43</f>
        <v>0</v>
      </c>
      <c r="K43" s="76" t="n">
        <f aca="false">H43*F43</f>
        <v>0</v>
      </c>
      <c r="L43" s="76" t="n">
        <f aca="false">J43+K43</f>
        <v>0</v>
      </c>
      <c r="M43" s="77" t="n">
        <f aca="false">L43*(1+$M$4)</f>
        <v>0</v>
      </c>
      <c r="N43" s="105"/>
      <c r="O43" s="106"/>
      <c r="P43" s="107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</row>
    <row r="44" customFormat="false" ht="15" hidden="false" customHeight="true" outlineLevel="0" collapsed="false">
      <c r="A44" s="101" t="s">
        <v>140</v>
      </c>
      <c r="B44" s="101"/>
      <c r="C44" s="101"/>
      <c r="D44" s="102"/>
      <c r="E44" s="102"/>
      <c r="F44" s="90"/>
      <c r="G44" s="103"/>
      <c r="H44" s="103"/>
      <c r="I44" s="103"/>
      <c r="J44" s="103"/>
      <c r="K44" s="103"/>
      <c r="L44" s="103"/>
      <c r="M44" s="104"/>
      <c r="N44" s="105" t="n">
        <f aca="false">M44</f>
        <v>0</v>
      </c>
      <c r="O44" s="106"/>
      <c r="P44" s="107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</row>
    <row r="45" customFormat="false" ht="35.05" hidden="false" customHeight="false" outlineLevel="0" collapsed="false">
      <c r="A45" s="111" t="s">
        <v>141</v>
      </c>
      <c r="B45" s="72" t="s">
        <v>142</v>
      </c>
      <c r="C45" s="111" t="s">
        <v>143</v>
      </c>
      <c r="D45" s="72" t="s">
        <v>144</v>
      </c>
      <c r="E45" s="111" t="s">
        <v>145</v>
      </c>
      <c r="F45" s="116" t="n">
        <v>1.5</v>
      </c>
      <c r="G45" s="113"/>
      <c r="H45" s="113"/>
      <c r="I45" s="98" t="n">
        <f aca="false">G45+H45</f>
        <v>0</v>
      </c>
      <c r="J45" s="76" t="n">
        <f aca="false">G45*F45</f>
        <v>0</v>
      </c>
      <c r="K45" s="76" t="n">
        <f aca="false">H45*F45</f>
        <v>0</v>
      </c>
      <c r="L45" s="76" t="n">
        <f aca="false">J45+K45</f>
        <v>0</v>
      </c>
      <c r="M45" s="77" t="n">
        <f aca="false">L45*(1+$M$4)</f>
        <v>0</v>
      </c>
      <c r="N45" s="108"/>
      <c r="O45" s="106"/>
      <c r="P45" s="107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</row>
    <row r="46" customFormat="false" ht="35.05" hidden="false" customHeight="false" outlineLevel="0" collapsed="false">
      <c r="A46" s="111" t="s">
        <v>146</v>
      </c>
      <c r="B46" s="94" t="s">
        <v>147</v>
      </c>
      <c r="C46" s="95" t="s">
        <v>148</v>
      </c>
      <c r="D46" s="94" t="s">
        <v>149</v>
      </c>
      <c r="E46" s="117" t="s">
        <v>145</v>
      </c>
      <c r="F46" s="96" t="n">
        <v>0.5</v>
      </c>
      <c r="G46" s="117"/>
      <c r="H46" s="117"/>
      <c r="I46" s="98" t="n">
        <f aca="false">G46+H46</f>
        <v>0</v>
      </c>
      <c r="J46" s="76" t="n">
        <f aca="false">G46*F46</f>
        <v>0</v>
      </c>
      <c r="K46" s="76" t="n">
        <f aca="false">H46*F46</f>
        <v>0</v>
      </c>
      <c r="L46" s="76" t="n">
        <f aca="false">J46+K46</f>
        <v>0</v>
      </c>
      <c r="M46" s="77" t="n">
        <f aca="false">L46*(1+$M$4)</f>
        <v>0</v>
      </c>
      <c r="N46" s="70"/>
      <c r="O46" s="69"/>
      <c r="P46" s="87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</row>
    <row r="47" customFormat="false" ht="46.25" hidden="false" customHeight="false" outlineLevel="0" collapsed="false">
      <c r="A47" s="111" t="s">
        <v>150</v>
      </c>
      <c r="B47" s="94" t="s">
        <v>151</v>
      </c>
      <c r="C47" s="95" t="s">
        <v>152</v>
      </c>
      <c r="D47" s="94" t="s">
        <v>153</v>
      </c>
      <c r="E47" s="117" t="s">
        <v>154</v>
      </c>
      <c r="F47" s="96" t="n">
        <v>10</v>
      </c>
      <c r="G47" s="117"/>
      <c r="H47" s="117"/>
      <c r="I47" s="98" t="n">
        <f aca="false">G47+H47</f>
        <v>0</v>
      </c>
      <c r="J47" s="76" t="n">
        <f aca="false">G47*F47</f>
        <v>0</v>
      </c>
      <c r="K47" s="76" t="n">
        <f aca="false">H47*F47</f>
        <v>0</v>
      </c>
      <c r="L47" s="76" t="n">
        <f aca="false">J47+K47</f>
        <v>0</v>
      </c>
      <c r="M47" s="77" t="n">
        <f aca="false">L47*(1+$M$4)</f>
        <v>0</v>
      </c>
      <c r="N47" s="70"/>
      <c r="O47" s="69"/>
      <c r="P47" s="87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</row>
    <row r="48" customFormat="false" ht="46.25" hidden="false" customHeight="false" outlineLevel="0" collapsed="false">
      <c r="A48" s="111" t="s">
        <v>155</v>
      </c>
      <c r="B48" s="94" t="s">
        <v>156</v>
      </c>
      <c r="C48" s="95" t="s">
        <v>157</v>
      </c>
      <c r="D48" s="94" t="s">
        <v>158</v>
      </c>
      <c r="E48" s="117" t="s">
        <v>154</v>
      </c>
      <c r="F48" s="96" t="n">
        <v>3</v>
      </c>
      <c r="G48" s="117"/>
      <c r="H48" s="117"/>
      <c r="I48" s="98" t="n">
        <f aca="false">G48+H48</f>
        <v>0</v>
      </c>
      <c r="J48" s="76" t="n">
        <f aca="false">G48*F48</f>
        <v>0</v>
      </c>
      <c r="K48" s="76" t="n">
        <f aca="false">H48*F48</f>
        <v>0</v>
      </c>
      <c r="L48" s="76" t="n">
        <f aca="false">J48+K48</f>
        <v>0</v>
      </c>
      <c r="M48" s="77" t="n">
        <f aca="false">L48*(1+$M$4)</f>
        <v>0</v>
      </c>
      <c r="N48" s="70"/>
      <c r="O48" s="69"/>
      <c r="P48" s="87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</row>
    <row r="49" customFormat="false" ht="35.05" hidden="false" customHeight="false" outlineLevel="0" collapsed="false">
      <c r="A49" s="111" t="s">
        <v>159</v>
      </c>
      <c r="B49" s="94" t="s">
        <v>147</v>
      </c>
      <c r="C49" s="95" t="s">
        <v>160</v>
      </c>
      <c r="D49" s="94" t="s">
        <v>161</v>
      </c>
      <c r="E49" s="117" t="s">
        <v>66</v>
      </c>
      <c r="F49" s="96" t="n">
        <v>4</v>
      </c>
      <c r="G49" s="117"/>
      <c r="H49" s="117"/>
      <c r="I49" s="98" t="n">
        <f aca="false">G49+H49</f>
        <v>0</v>
      </c>
      <c r="J49" s="76" t="n">
        <f aca="false">G49*F49</f>
        <v>0</v>
      </c>
      <c r="K49" s="76" t="n">
        <f aca="false">H49*F49</f>
        <v>0</v>
      </c>
      <c r="L49" s="76" t="n">
        <f aca="false">J49+K49</f>
        <v>0</v>
      </c>
      <c r="M49" s="77" t="n">
        <f aca="false">L49*(1+$M$4)</f>
        <v>0</v>
      </c>
      <c r="N49" s="70"/>
      <c r="O49" s="69"/>
      <c r="P49" s="87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</row>
    <row r="50" customFormat="false" ht="46.25" hidden="false" customHeight="false" outlineLevel="0" collapsed="false">
      <c r="A50" s="111" t="s">
        <v>162</v>
      </c>
      <c r="B50" s="94" t="s">
        <v>163</v>
      </c>
      <c r="C50" s="118" t="s">
        <v>164</v>
      </c>
      <c r="D50" s="119" t="s">
        <v>165</v>
      </c>
      <c r="E50" s="120" t="s">
        <v>66</v>
      </c>
      <c r="F50" s="96" t="n">
        <v>5.75</v>
      </c>
      <c r="G50" s="121"/>
      <c r="H50" s="121"/>
      <c r="I50" s="98" t="n">
        <f aca="false">G50+H50</f>
        <v>0</v>
      </c>
      <c r="J50" s="76" t="n">
        <f aca="false">G50*F50</f>
        <v>0</v>
      </c>
      <c r="K50" s="76" t="n">
        <f aca="false">H50*F50</f>
        <v>0</v>
      </c>
      <c r="L50" s="76" t="n">
        <f aca="false">J50+K50</f>
        <v>0</v>
      </c>
      <c r="M50" s="77" t="n">
        <f aca="false">L50*(1+$M$4)</f>
        <v>0</v>
      </c>
      <c r="N50" s="70"/>
      <c r="O50" s="69"/>
      <c r="P50" s="87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</row>
    <row r="51" customFormat="false" ht="23.85" hidden="false" customHeight="false" outlineLevel="0" collapsed="false">
      <c r="A51" s="111" t="s">
        <v>166</v>
      </c>
      <c r="B51" s="94" t="s">
        <v>167</v>
      </c>
      <c r="C51" s="95" t="s">
        <v>168</v>
      </c>
      <c r="D51" s="94" t="s">
        <v>169</v>
      </c>
      <c r="E51" s="117" t="s">
        <v>66</v>
      </c>
      <c r="F51" s="96" t="n">
        <v>17.9</v>
      </c>
      <c r="G51" s="97"/>
      <c r="H51" s="97"/>
      <c r="I51" s="98" t="n">
        <f aca="false">G51+H51</f>
        <v>0</v>
      </c>
      <c r="J51" s="76" t="n">
        <f aca="false">G51*F51</f>
        <v>0</v>
      </c>
      <c r="K51" s="76" t="n">
        <f aca="false">H51*F51</f>
        <v>0</v>
      </c>
      <c r="L51" s="76" t="n">
        <f aca="false">J51+K51</f>
        <v>0</v>
      </c>
      <c r="M51" s="77" t="n">
        <f aca="false">L51*(1+$M$4)</f>
        <v>0</v>
      </c>
      <c r="N51" s="70"/>
      <c r="O51" s="69"/>
      <c r="P51" s="87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</row>
    <row r="52" customFormat="false" ht="23.85" hidden="false" customHeight="false" outlineLevel="0" collapsed="false">
      <c r="A52" s="111" t="s">
        <v>170</v>
      </c>
      <c r="B52" s="94" t="s">
        <v>171</v>
      </c>
      <c r="C52" s="95" t="s">
        <v>172</v>
      </c>
      <c r="D52" s="94" t="s">
        <v>173</v>
      </c>
      <c r="E52" s="117" t="s">
        <v>66</v>
      </c>
      <c r="F52" s="96" t="n">
        <v>17.9</v>
      </c>
      <c r="G52" s="97"/>
      <c r="H52" s="97"/>
      <c r="I52" s="98" t="n">
        <f aca="false">G52+H52</f>
        <v>0</v>
      </c>
      <c r="J52" s="76" t="n">
        <f aca="false">G52*F52</f>
        <v>0</v>
      </c>
      <c r="K52" s="76" t="n">
        <f aca="false">H52*F52</f>
        <v>0</v>
      </c>
      <c r="L52" s="76" t="n">
        <f aca="false">J52+K52</f>
        <v>0</v>
      </c>
      <c r="M52" s="77" t="n">
        <f aca="false">L52*(1+$M$4)</f>
        <v>0</v>
      </c>
      <c r="N52" s="55"/>
      <c r="O52" s="122"/>
      <c r="P52" s="123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</row>
    <row r="53" customFormat="false" ht="46.25" hidden="false" customHeight="false" outlineLevel="0" collapsed="false">
      <c r="A53" s="111" t="s">
        <v>174</v>
      </c>
      <c r="B53" s="94" t="s">
        <v>175</v>
      </c>
      <c r="C53" s="95" t="s">
        <v>176</v>
      </c>
      <c r="D53" s="94" t="s">
        <v>177</v>
      </c>
      <c r="E53" s="117" t="s">
        <v>66</v>
      </c>
      <c r="F53" s="96" t="n">
        <v>2.5</v>
      </c>
      <c r="G53" s="124"/>
      <c r="H53" s="124"/>
      <c r="I53" s="98" t="n">
        <f aca="false">G53+H53</f>
        <v>0</v>
      </c>
      <c r="J53" s="76" t="n">
        <f aca="false">G53*F53</f>
        <v>0</v>
      </c>
      <c r="K53" s="76" t="n">
        <f aca="false">H53*F53</f>
        <v>0</v>
      </c>
      <c r="L53" s="76" t="n">
        <f aca="false">J53+K53</f>
        <v>0</v>
      </c>
      <c r="M53" s="77" t="n">
        <f aca="false">L53*(1+$M$4)</f>
        <v>0</v>
      </c>
      <c r="N53" s="55"/>
      <c r="O53" s="122"/>
      <c r="P53" s="123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</row>
    <row r="54" customFormat="false" ht="35.05" hidden="false" customHeight="false" outlineLevel="0" collapsed="false">
      <c r="A54" s="111" t="s">
        <v>178</v>
      </c>
      <c r="B54" s="94" t="s">
        <v>179</v>
      </c>
      <c r="C54" s="95" t="s">
        <v>180</v>
      </c>
      <c r="D54" s="94" t="s">
        <v>181</v>
      </c>
      <c r="E54" s="117" t="s">
        <v>66</v>
      </c>
      <c r="F54" s="96" t="n">
        <v>2.5</v>
      </c>
      <c r="G54" s="124"/>
      <c r="H54" s="124"/>
      <c r="I54" s="98" t="n">
        <f aca="false">G54+H54</f>
        <v>0</v>
      </c>
      <c r="J54" s="76" t="n">
        <f aca="false">G54*F54</f>
        <v>0</v>
      </c>
      <c r="K54" s="76" t="n">
        <f aca="false">H54*F54</f>
        <v>0</v>
      </c>
      <c r="L54" s="76" t="n">
        <f aca="false">J54+K54</f>
        <v>0</v>
      </c>
      <c r="M54" s="77" t="n">
        <f aca="false">L54*(1+$M$4)</f>
        <v>0</v>
      </c>
      <c r="N54" s="55"/>
      <c r="O54" s="122"/>
      <c r="P54" s="123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</row>
    <row r="55" customFormat="false" ht="46.25" hidden="false" customHeight="false" outlineLevel="0" collapsed="false">
      <c r="A55" s="111" t="s">
        <v>182</v>
      </c>
      <c r="B55" s="94" t="s">
        <v>183</v>
      </c>
      <c r="C55" s="95" t="s">
        <v>184</v>
      </c>
      <c r="D55" s="94" t="s">
        <v>185</v>
      </c>
      <c r="E55" s="117" t="s">
        <v>186</v>
      </c>
      <c r="F55" s="96" t="n">
        <v>0.5</v>
      </c>
      <c r="G55" s="124"/>
      <c r="H55" s="124"/>
      <c r="I55" s="98" t="n">
        <f aca="false">G55+H55</f>
        <v>0</v>
      </c>
      <c r="J55" s="76" t="n">
        <f aca="false">G55*F55</f>
        <v>0</v>
      </c>
      <c r="K55" s="76" t="n">
        <f aca="false">H55*F55</f>
        <v>0</v>
      </c>
      <c r="L55" s="76" t="n">
        <f aca="false">J55+K55</f>
        <v>0</v>
      </c>
      <c r="M55" s="77" t="n">
        <f aca="false">L55*(1+$M$4)</f>
        <v>0</v>
      </c>
      <c r="N55" s="55"/>
      <c r="O55" s="122"/>
      <c r="P55" s="123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</row>
    <row r="56" customFormat="false" ht="15" hidden="false" customHeight="true" outlineLevel="0" collapsed="false">
      <c r="A56" s="101" t="s">
        <v>187</v>
      </c>
      <c r="B56" s="101"/>
      <c r="C56" s="101"/>
      <c r="D56" s="102"/>
      <c r="E56" s="102"/>
      <c r="F56" s="90"/>
      <c r="G56" s="103"/>
      <c r="H56" s="103"/>
      <c r="I56" s="103"/>
      <c r="J56" s="103"/>
      <c r="K56" s="103"/>
      <c r="L56" s="103"/>
      <c r="M56" s="104"/>
      <c r="N56" s="105" t="n">
        <f aca="false">M56</f>
        <v>0</v>
      </c>
      <c r="O56" s="106"/>
      <c r="P56" s="107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</row>
    <row r="57" customFormat="false" ht="35.05" hidden="false" customHeight="false" outlineLevel="0" collapsed="false">
      <c r="A57" s="111" t="s">
        <v>188</v>
      </c>
      <c r="B57" s="72" t="s">
        <v>189</v>
      </c>
      <c r="C57" s="111" t="s">
        <v>190</v>
      </c>
      <c r="D57" s="72" t="s">
        <v>191</v>
      </c>
      <c r="E57" s="111" t="s">
        <v>36</v>
      </c>
      <c r="F57" s="116" t="n">
        <v>2</v>
      </c>
      <c r="G57" s="113"/>
      <c r="H57" s="113"/>
      <c r="I57" s="98" t="n">
        <f aca="false">G57+H57</f>
        <v>0</v>
      </c>
      <c r="J57" s="76" t="n">
        <f aca="false">G57*F57</f>
        <v>0</v>
      </c>
      <c r="K57" s="76" t="n">
        <f aca="false">H57*F57</f>
        <v>0</v>
      </c>
      <c r="L57" s="76" t="n">
        <f aca="false">J57+K57</f>
        <v>0</v>
      </c>
      <c r="M57" s="77" t="n">
        <f aca="false">L57*(1+$M$3)</f>
        <v>0</v>
      </c>
      <c r="N57" s="55"/>
      <c r="O57" s="122"/>
      <c r="P57" s="123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</row>
    <row r="58" customFormat="false" ht="46.25" hidden="false" customHeight="false" outlineLevel="0" collapsed="false">
      <c r="A58" s="111" t="s">
        <v>192</v>
      </c>
      <c r="B58" s="72" t="s">
        <v>193</v>
      </c>
      <c r="C58" s="111" t="s">
        <v>194</v>
      </c>
      <c r="D58" s="72" t="s">
        <v>195</v>
      </c>
      <c r="E58" s="111" t="s">
        <v>36</v>
      </c>
      <c r="F58" s="116" t="n">
        <v>2</v>
      </c>
      <c r="G58" s="113"/>
      <c r="H58" s="113"/>
      <c r="I58" s="98" t="n">
        <f aca="false">G58+H58</f>
        <v>0</v>
      </c>
      <c r="J58" s="76" t="n">
        <f aca="false">G58*F58</f>
        <v>0</v>
      </c>
      <c r="K58" s="76" t="n">
        <f aca="false">H58*F58</f>
        <v>0</v>
      </c>
      <c r="L58" s="76" t="n">
        <f aca="false">J58+K58</f>
        <v>0</v>
      </c>
      <c r="M58" s="77" t="n">
        <f aca="false">L58*(1+$M$3)</f>
        <v>0</v>
      </c>
      <c r="N58" s="55"/>
      <c r="O58" s="122"/>
      <c r="P58" s="123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</row>
    <row r="59" customFormat="false" ht="46.25" hidden="false" customHeight="false" outlineLevel="0" collapsed="false">
      <c r="A59" s="111" t="s">
        <v>196</v>
      </c>
      <c r="B59" s="72" t="s">
        <v>197</v>
      </c>
      <c r="C59" s="111" t="s">
        <v>198</v>
      </c>
      <c r="D59" s="72" t="s">
        <v>199</v>
      </c>
      <c r="E59" s="111" t="s">
        <v>73</v>
      </c>
      <c r="F59" s="116" t="n">
        <v>36</v>
      </c>
      <c r="G59" s="113"/>
      <c r="H59" s="113"/>
      <c r="I59" s="98" t="n">
        <f aca="false">G59+H59</f>
        <v>0</v>
      </c>
      <c r="J59" s="76" t="n">
        <f aca="false">G59*F59</f>
        <v>0</v>
      </c>
      <c r="K59" s="76" t="n">
        <f aca="false">H59*F59</f>
        <v>0</v>
      </c>
      <c r="L59" s="76" t="n">
        <f aca="false">J59+K59</f>
        <v>0</v>
      </c>
      <c r="M59" s="77" t="n">
        <f aca="false">L59*(1+$M$3)</f>
        <v>0</v>
      </c>
      <c r="N59" s="55"/>
      <c r="O59" s="122"/>
      <c r="P59" s="123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</row>
    <row r="60" customFormat="false" ht="46.25" hidden="false" customHeight="false" outlineLevel="0" collapsed="false">
      <c r="A60" s="111" t="s">
        <v>200</v>
      </c>
      <c r="B60" s="72" t="s">
        <v>201</v>
      </c>
      <c r="C60" s="111" t="s">
        <v>202</v>
      </c>
      <c r="D60" s="72" t="s">
        <v>203</v>
      </c>
      <c r="E60" s="111" t="s">
        <v>73</v>
      </c>
      <c r="F60" s="116" t="n">
        <v>84</v>
      </c>
      <c r="G60" s="113"/>
      <c r="H60" s="113"/>
      <c r="I60" s="98" t="n">
        <f aca="false">G60+H60</f>
        <v>0</v>
      </c>
      <c r="J60" s="76" t="n">
        <f aca="false">G60*F60</f>
        <v>0</v>
      </c>
      <c r="K60" s="76" t="n">
        <f aca="false">H60*F60</f>
        <v>0</v>
      </c>
      <c r="L60" s="76" t="n">
        <f aca="false">J60+K60</f>
        <v>0</v>
      </c>
      <c r="M60" s="77" t="n">
        <f aca="false">L60*(1+$M$3)</f>
        <v>0</v>
      </c>
      <c r="N60" s="55"/>
      <c r="O60" s="122"/>
      <c r="P60" s="123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</row>
    <row r="61" customFormat="false" ht="46.25" hidden="false" customHeight="false" outlineLevel="0" collapsed="false">
      <c r="A61" s="111" t="s">
        <v>204</v>
      </c>
      <c r="B61" s="72" t="s">
        <v>205</v>
      </c>
      <c r="C61" s="111" t="s">
        <v>206</v>
      </c>
      <c r="D61" s="72" t="s">
        <v>207</v>
      </c>
      <c r="E61" s="111" t="s">
        <v>73</v>
      </c>
      <c r="F61" s="75" t="n">
        <v>6</v>
      </c>
      <c r="G61" s="113"/>
      <c r="H61" s="113"/>
      <c r="I61" s="98" t="n">
        <f aca="false">G61+H61</f>
        <v>0</v>
      </c>
      <c r="J61" s="76" t="n">
        <f aca="false">G61*F61</f>
        <v>0</v>
      </c>
      <c r="K61" s="76" t="n">
        <f aca="false">H61*F61</f>
        <v>0</v>
      </c>
      <c r="L61" s="76" t="n">
        <f aca="false">J61+K61</f>
        <v>0</v>
      </c>
      <c r="M61" s="77" t="n">
        <f aca="false">L61*(1+$M$3)</f>
        <v>0</v>
      </c>
      <c r="N61" s="55"/>
      <c r="O61" s="122"/>
      <c r="P61" s="123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</row>
    <row r="62" customFormat="false" ht="35.05" hidden="false" customHeight="false" outlineLevel="0" collapsed="false">
      <c r="A62" s="111" t="s">
        <v>208</v>
      </c>
      <c r="B62" s="72" t="s">
        <v>209</v>
      </c>
      <c r="C62" s="111" t="s">
        <v>210</v>
      </c>
      <c r="D62" s="72" t="s">
        <v>211</v>
      </c>
      <c r="E62" s="111" t="s">
        <v>73</v>
      </c>
      <c r="F62" s="116" t="n">
        <v>6</v>
      </c>
      <c r="G62" s="113"/>
      <c r="H62" s="113"/>
      <c r="I62" s="98" t="n">
        <f aca="false">G62+H62</f>
        <v>0</v>
      </c>
      <c r="J62" s="76" t="n">
        <f aca="false">G62*F62</f>
        <v>0</v>
      </c>
      <c r="K62" s="76" t="n">
        <f aca="false">H62*F62</f>
        <v>0</v>
      </c>
      <c r="L62" s="76" t="n">
        <f aca="false">J62+K62</f>
        <v>0</v>
      </c>
      <c r="M62" s="77" t="n">
        <f aca="false">L62*(1+$M$3)</f>
        <v>0</v>
      </c>
      <c r="N62" s="55"/>
      <c r="O62" s="122"/>
      <c r="P62" s="123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</row>
    <row r="63" customFormat="false" ht="46.25" hidden="false" customHeight="false" outlineLevel="0" collapsed="false">
      <c r="A63" s="111" t="s">
        <v>212</v>
      </c>
      <c r="B63" s="72" t="s">
        <v>213</v>
      </c>
      <c r="C63" s="111" t="s">
        <v>214</v>
      </c>
      <c r="D63" s="72" t="s">
        <v>215</v>
      </c>
      <c r="E63" s="111" t="s">
        <v>36</v>
      </c>
      <c r="F63" s="116" t="n">
        <v>1</v>
      </c>
      <c r="G63" s="113"/>
      <c r="H63" s="113"/>
      <c r="I63" s="98" t="n">
        <f aca="false">G63+H63</f>
        <v>0</v>
      </c>
      <c r="J63" s="76" t="n">
        <f aca="false">G63*F63</f>
        <v>0</v>
      </c>
      <c r="K63" s="76" t="n">
        <f aca="false">H63*F63</f>
        <v>0</v>
      </c>
      <c r="L63" s="76" t="n">
        <f aca="false">J63+K63</f>
        <v>0</v>
      </c>
      <c r="M63" s="77" t="n">
        <f aca="false">L63*(1+$M$3)</f>
        <v>0</v>
      </c>
      <c r="N63" s="55"/>
      <c r="O63" s="122"/>
      <c r="P63" s="123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</row>
    <row r="64" customFormat="false" ht="35.05" hidden="false" customHeight="false" outlineLevel="0" collapsed="false">
      <c r="A64" s="111" t="s">
        <v>216</v>
      </c>
      <c r="B64" s="72" t="s">
        <v>217</v>
      </c>
      <c r="C64" s="111" t="s">
        <v>218</v>
      </c>
      <c r="D64" s="72" t="s">
        <v>219</v>
      </c>
      <c r="E64" s="111" t="s">
        <v>36</v>
      </c>
      <c r="F64" s="116" t="n">
        <v>1</v>
      </c>
      <c r="G64" s="113"/>
      <c r="H64" s="113"/>
      <c r="I64" s="98" t="n">
        <f aca="false">G64+H64</f>
        <v>0</v>
      </c>
      <c r="J64" s="76" t="n">
        <f aca="false">G64*F64</f>
        <v>0</v>
      </c>
      <c r="K64" s="76" t="n">
        <f aca="false">H64*F64</f>
        <v>0</v>
      </c>
      <c r="L64" s="76" t="n">
        <f aca="false">J64+K64</f>
        <v>0</v>
      </c>
      <c r="M64" s="77" t="n">
        <f aca="false">L64*(1+$M$3)</f>
        <v>0</v>
      </c>
      <c r="N64" s="55"/>
      <c r="O64" s="122"/>
      <c r="P64" s="123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</row>
    <row r="65" customFormat="false" ht="23.85" hidden="false" customHeight="false" outlineLevel="0" collapsed="false">
      <c r="A65" s="111" t="s">
        <v>220</v>
      </c>
      <c r="B65" s="72" t="s">
        <v>221</v>
      </c>
      <c r="C65" s="73" t="s">
        <v>222</v>
      </c>
      <c r="D65" s="72" t="s">
        <v>223</v>
      </c>
      <c r="E65" s="71" t="s">
        <v>36</v>
      </c>
      <c r="F65" s="75" t="n">
        <v>5</v>
      </c>
      <c r="G65" s="76"/>
      <c r="H65" s="76"/>
      <c r="I65" s="98" t="n">
        <f aca="false">G65+H65</f>
        <v>0</v>
      </c>
      <c r="J65" s="76" t="n">
        <f aca="false">G65*F65</f>
        <v>0</v>
      </c>
      <c r="K65" s="76" t="n">
        <f aca="false">H65*F65</f>
        <v>0</v>
      </c>
      <c r="L65" s="76" t="n">
        <f aca="false">I65*F65</f>
        <v>0</v>
      </c>
      <c r="M65" s="77" t="n">
        <f aca="false">ROUND(L65*(1+$M$4),2)</f>
        <v>0</v>
      </c>
      <c r="N65" s="125"/>
      <c r="O65" s="126"/>
      <c r="P65" s="127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</row>
    <row r="66" customFormat="false" ht="35.05" hidden="false" customHeight="false" outlineLevel="0" collapsed="false">
      <c r="A66" s="111" t="s">
        <v>224</v>
      </c>
      <c r="B66" s="72" t="s">
        <v>225</v>
      </c>
      <c r="C66" s="111" t="s">
        <v>226</v>
      </c>
      <c r="D66" s="72" t="s">
        <v>227</v>
      </c>
      <c r="E66" s="111" t="s">
        <v>36</v>
      </c>
      <c r="F66" s="116" t="n">
        <v>1</v>
      </c>
      <c r="G66" s="113"/>
      <c r="H66" s="113"/>
      <c r="I66" s="98" t="n">
        <f aca="false">G66+H66</f>
        <v>0</v>
      </c>
      <c r="J66" s="76" t="n">
        <f aca="false">G66*F66</f>
        <v>0</v>
      </c>
      <c r="K66" s="76" t="n">
        <f aca="false">H66*F66</f>
        <v>0</v>
      </c>
      <c r="L66" s="76" t="n">
        <f aca="false">J66+K66</f>
        <v>0</v>
      </c>
      <c r="M66" s="77" t="n">
        <f aca="false">L66*(1+$M$3)</f>
        <v>0</v>
      </c>
      <c r="N66" s="55"/>
      <c r="O66" s="122"/>
      <c r="P66" s="123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</row>
    <row r="67" customFormat="false" ht="15" hidden="false" customHeight="false" outlineLevel="0" collapsed="false">
      <c r="A67" s="128" t="s">
        <v>228</v>
      </c>
      <c r="B67" s="129"/>
      <c r="C67" s="130"/>
      <c r="D67" s="131" t="s">
        <v>229</v>
      </c>
      <c r="E67" s="129"/>
      <c r="F67" s="132"/>
      <c r="G67" s="133"/>
      <c r="H67" s="133"/>
      <c r="I67" s="134"/>
      <c r="J67" s="134"/>
      <c r="K67" s="134"/>
      <c r="L67" s="134"/>
      <c r="M67" s="134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</row>
    <row r="68" customFormat="false" ht="23.85" hidden="false" customHeight="false" outlineLevel="0" collapsed="false">
      <c r="A68" s="71" t="s">
        <v>230</v>
      </c>
      <c r="B68" s="92" t="s">
        <v>231</v>
      </c>
      <c r="C68" s="93" t="s">
        <v>102</v>
      </c>
      <c r="D68" s="94" t="s">
        <v>103</v>
      </c>
      <c r="E68" s="95" t="s">
        <v>36</v>
      </c>
      <c r="F68" s="75" t="n">
        <v>25</v>
      </c>
      <c r="G68" s="97"/>
      <c r="H68" s="97"/>
      <c r="I68" s="98" t="n">
        <f aca="false">G68+H68</f>
        <v>0</v>
      </c>
      <c r="J68" s="76" t="n">
        <f aca="false">G68*F68</f>
        <v>0</v>
      </c>
      <c r="K68" s="76" t="n">
        <f aca="false">H68*F68</f>
        <v>0</v>
      </c>
      <c r="L68" s="76" t="n">
        <f aca="false">I68*F68</f>
        <v>0</v>
      </c>
      <c r="M68" s="77" t="n">
        <f aca="false">ROUND(L68*(1+$M$4),2)</f>
        <v>0</v>
      </c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</row>
    <row r="69" customFormat="false" ht="23.85" hidden="false" customHeight="false" outlineLevel="0" collapsed="false">
      <c r="A69" s="71" t="s">
        <v>232</v>
      </c>
      <c r="B69" s="92" t="s">
        <v>233</v>
      </c>
      <c r="C69" s="93" t="s">
        <v>234</v>
      </c>
      <c r="D69" s="94" t="s">
        <v>235</v>
      </c>
      <c r="E69" s="95" t="s">
        <v>36</v>
      </c>
      <c r="F69" s="75" t="n">
        <v>30</v>
      </c>
      <c r="G69" s="97"/>
      <c r="H69" s="97"/>
      <c r="I69" s="98" t="n">
        <f aca="false">G69+H69</f>
        <v>0</v>
      </c>
      <c r="J69" s="76" t="n">
        <f aca="false">G69*F69</f>
        <v>0</v>
      </c>
      <c r="K69" s="76" t="n">
        <f aca="false">H69*F69</f>
        <v>0</v>
      </c>
      <c r="L69" s="76" t="n">
        <f aca="false">I69*F69</f>
        <v>0</v>
      </c>
      <c r="M69" s="77" t="n">
        <f aca="false">ROUND(L69*(1+$M$4),2)</f>
        <v>0</v>
      </c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</row>
    <row r="70" customFormat="false" ht="57.45" hidden="false" customHeight="false" outlineLevel="0" collapsed="false">
      <c r="A70" s="71" t="s">
        <v>236</v>
      </c>
      <c r="B70" s="72" t="s">
        <v>237</v>
      </c>
      <c r="C70" s="73" t="s">
        <v>106</v>
      </c>
      <c r="D70" s="74" t="s">
        <v>107</v>
      </c>
      <c r="E70" s="71" t="s">
        <v>36</v>
      </c>
      <c r="F70" s="75" t="n">
        <v>25</v>
      </c>
      <c r="G70" s="76"/>
      <c r="H70" s="76"/>
      <c r="I70" s="76" t="n">
        <f aca="false">G70+H70</f>
        <v>0</v>
      </c>
      <c r="J70" s="76" t="n">
        <f aca="false">G70*F70</f>
        <v>0</v>
      </c>
      <c r="K70" s="76" t="n">
        <f aca="false">H70*F70</f>
        <v>0</v>
      </c>
      <c r="L70" s="76" t="n">
        <f aca="false">I70*F70</f>
        <v>0</v>
      </c>
      <c r="M70" s="77" t="n">
        <f aca="false">ROUND(L70*(1+$M$4),2)</f>
        <v>0</v>
      </c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125"/>
      <c r="AH70" s="125"/>
      <c r="AI70" s="125"/>
      <c r="AJ70" s="125"/>
    </row>
    <row r="71" customFormat="false" ht="35.05" hidden="false" customHeight="false" outlineLevel="0" collapsed="false">
      <c r="A71" s="71" t="s">
        <v>238</v>
      </c>
      <c r="B71" s="72" t="s">
        <v>239</v>
      </c>
      <c r="C71" s="73" t="s">
        <v>240</v>
      </c>
      <c r="D71" s="74" t="s">
        <v>241</v>
      </c>
      <c r="E71" s="71" t="s">
        <v>36</v>
      </c>
      <c r="F71" s="75" t="n">
        <v>25</v>
      </c>
      <c r="G71" s="76"/>
      <c r="H71" s="76"/>
      <c r="I71" s="76" t="n">
        <f aca="false">G71+H71</f>
        <v>0</v>
      </c>
      <c r="J71" s="76" t="n">
        <f aca="false">G71*F71</f>
        <v>0</v>
      </c>
      <c r="K71" s="76" t="n">
        <f aca="false">H71*F71</f>
        <v>0</v>
      </c>
      <c r="L71" s="76" t="n">
        <f aca="false">I71*F71</f>
        <v>0</v>
      </c>
      <c r="M71" s="77" t="n">
        <f aca="false">ROUND(L71*(1+$M$4),2)</f>
        <v>0</v>
      </c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</row>
    <row r="72" customFormat="false" ht="46.25" hidden="false" customHeight="false" outlineLevel="0" collapsed="false">
      <c r="A72" s="71" t="s">
        <v>242</v>
      </c>
      <c r="B72" s="72" t="s">
        <v>243</v>
      </c>
      <c r="C72" s="73" t="s">
        <v>244</v>
      </c>
      <c r="D72" s="74" t="s">
        <v>245</v>
      </c>
      <c r="E72" s="71" t="s">
        <v>36</v>
      </c>
      <c r="F72" s="75" t="n">
        <v>25</v>
      </c>
      <c r="G72" s="76"/>
      <c r="H72" s="76"/>
      <c r="I72" s="76" t="n">
        <f aca="false">G72+H72</f>
        <v>0</v>
      </c>
      <c r="J72" s="76" t="n">
        <f aca="false">G72*F72</f>
        <v>0</v>
      </c>
      <c r="K72" s="76" t="n">
        <f aca="false">H72*F72</f>
        <v>0</v>
      </c>
      <c r="L72" s="76" t="n">
        <f aca="false">I72*F72</f>
        <v>0</v>
      </c>
      <c r="M72" s="77" t="n">
        <f aca="false">ROUND(L72*(1+$M$4),2)</f>
        <v>0</v>
      </c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25"/>
      <c r="AH72" s="125"/>
      <c r="AI72" s="125"/>
      <c r="AJ72" s="125"/>
    </row>
    <row r="73" customFormat="false" ht="35.05" hidden="false" customHeight="false" outlineLevel="0" collapsed="false">
      <c r="A73" s="71" t="s">
        <v>246</v>
      </c>
      <c r="B73" s="72" t="s">
        <v>247</v>
      </c>
      <c r="C73" s="73" t="s">
        <v>248</v>
      </c>
      <c r="D73" s="74" t="s">
        <v>249</v>
      </c>
      <c r="E73" s="71" t="s">
        <v>36</v>
      </c>
      <c r="F73" s="75" t="n">
        <v>9</v>
      </c>
      <c r="G73" s="76"/>
      <c r="H73" s="76"/>
      <c r="I73" s="76" t="n">
        <f aca="false">G73+H73</f>
        <v>0</v>
      </c>
      <c r="J73" s="76" t="n">
        <f aca="false">G73*F73</f>
        <v>0</v>
      </c>
      <c r="K73" s="76" t="n">
        <f aca="false">H73*F73</f>
        <v>0</v>
      </c>
      <c r="L73" s="76" t="n">
        <f aca="false">I73*F73</f>
        <v>0</v>
      </c>
      <c r="M73" s="77" t="n">
        <f aca="false">ROUND(L73*(1+$M$4),2)</f>
        <v>0</v>
      </c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</row>
    <row r="74" customFormat="false" ht="35.05" hidden="false" customHeight="false" outlineLevel="0" collapsed="false">
      <c r="A74" s="71" t="s">
        <v>250</v>
      </c>
      <c r="B74" s="72" t="s">
        <v>251</v>
      </c>
      <c r="C74" s="73" t="s">
        <v>252</v>
      </c>
      <c r="D74" s="74" t="s">
        <v>253</v>
      </c>
      <c r="E74" s="71" t="s">
        <v>36</v>
      </c>
      <c r="F74" s="75" t="n">
        <v>9</v>
      </c>
      <c r="G74" s="76"/>
      <c r="H74" s="76"/>
      <c r="I74" s="76" t="n">
        <f aca="false">G74+H74</f>
        <v>0</v>
      </c>
      <c r="J74" s="76" t="n">
        <f aca="false">G74*F74</f>
        <v>0</v>
      </c>
      <c r="K74" s="76" t="n">
        <f aca="false">H74*F74</f>
        <v>0</v>
      </c>
      <c r="L74" s="76" t="n">
        <f aca="false">I74*F74</f>
        <v>0</v>
      </c>
      <c r="M74" s="77" t="n">
        <f aca="false">ROUND(L74*(1+$M$4),2)</f>
        <v>0</v>
      </c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</row>
    <row r="75" customFormat="false" ht="35.05" hidden="false" customHeight="false" outlineLevel="0" collapsed="false">
      <c r="A75" s="71" t="s">
        <v>254</v>
      </c>
      <c r="B75" s="72" t="s">
        <v>255</v>
      </c>
      <c r="C75" s="73" t="s">
        <v>256</v>
      </c>
      <c r="D75" s="74" t="s">
        <v>257</v>
      </c>
      <c r="E75" s="71" t="s">
        <v>36</v>
      </c>
      <c r="F75" s="75" t="n">
        <f aca="false">F68+F73</f>
        <v>34</v>
      </c>
      <c r="G75" s="76"/>
      <c r="H75" s="76"/>
      <c r="I75" s="76" t="n">
        <f aca="false">G75+H75</f>
        <v>0</v>
      </c>
      <c r="J75" s="76" t="n">
        <f aca="false">G75*F75</f>
        <v>0</v>
      </c>
      <c r="K75" s="76" t="n">
        <f aca="false">H75*F75</f>
        <v>0</v>
      </c>
      <c r="L75" s="76" t="n">
        <f aca="false">I75*F75</f>
        <v>0</v>
      </c>
      <c r="M75" s="77" t="n">
        <f aca="false">ROUND(L75*(1+$M$4),2)</f>
        <v>0</v>
      </c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</row>
    <row r="76" customFormat="false" ht="15" hidden="false" customHeight="false" outlineLevel="0" collapsed="false">
      <c r="A76" s="135" t="s">
        <v>258</v>
      </c>
      <c r="B76" s="129"/>
      <c r="C76" s="129"/>
      <c r="D76" s="131" t="s">
        <v>259</v>
      </c>
      <c r="E76" s="129"/>
      <c r="F76" s="132"/>
      <c r="G76" s="133"/>
      <c r="H76" s="133"/>
      <c r="I76" s="134"/>
      <c r="J76" s="134"/>
      <c r="K76" s="134"/>
      <c r="L76" s="134"/>
      <c r="M76" s="134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</row>
    <row r="77" customFormat="false" ht="35.05" hidden="false" customHeight="false" outlineLevel="0" collapsed="false">
      <c r="A77" s="71" t="s">
        <v>260</v>
      </c>
      <c r="B77" s="72" t="s">
        <v>261</v>
      </c>
      <c r="C77" s="73" t="s">
        <v>262</v>
      </c>
      <c r="D77" s="74" t="s">
        <v>263</v>
      </c>
      <c r="E77" s="71" t="s">
        <v>36</v>
      </c>
      <c r="F77" s="75" t="n">
        <v>25</v>
      </c>
      <c r="G77" s="76"/>
      <c r="H77" s="76"/>
      <c r="I77" s="76" t="n">
        <f aca="false">G77+H77</f>
        <v>0</v>
      </c>
      <c r="J77" s="76" t="n">
        <f aca="false">G77*F77</f>
        <v>0</v>
      </c>
      <c r="K77" s="76" t="n">
        <f aca="false">H77*F77</f>
        <v>0</v>
      </c>
      <c r="L77" s="76" t="n">
        <f aca="false">I77*F77</f>
        <v>0</v>
      </c>
      <c r="M77" s="77" t="n">
        <f aca="false">ROUND(L77*(1+$M$4),2)</f>
        <v>0</v>
      </c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</row>
    <row r="78" customFormat="false" ht="35.05" hidden="false" customHeight="false" outlineLevel="0" collapsed="false">
      <c r="A78" s="71" t="s">
        <v>264</v>
      </c>
      <c r="B78" s="72" t="s">
        <v>265</v>
      </c>
      <c r="C78" s="73" t="s">
        <v>266</v>
      </c>
      <c r="D78" s="74" t="s">
        <v>267</v>
      </c>
      <c r="E78" s="71" t="s">
        <v>73</v>
      </c>
      <c r="F78" s="75" t="n">
        <f aca="false">2450+380</f>
        <v>2830</v>
      </c>
      <c r="G78" s="76"/>
      <c r="H78" s="76"/>
      <c r="I78" s="76" t="n">
        <f aca="false">G78+H78</f>
        <v>0</v>
      </c>
      <c r="J78" s="76" t="n">
        <f aca="false">G78*F78</f>
        <v>0</v>
      </c>
      <c r="K78" s="76" t="n">
        <f aca="false">H78*F78</f>
        <v>0</v>
      </c>
      <c r="L78" s="76" t="n">
        <f aca="false">I78*F78</f>
        <v>0</v>
      </c>
      <c r="M78" s="77" t="n">
        <f aca="false">ROUND(L78*(1+$M$4),2)</f>
        <v>0</v>
      </c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</row>
    <row r="79" customFormat="false" ht="35.05" hidden="false" customHeight="false" outlineLevel="0" collapsed="false">
      <c r="A79" s="71" t="s">
        <v>268</v>
      </c>
      <c r="B79" s="72" t="s">
        <v>265</v>
      </c>
      <c r="C79" s="73" t="s">
        <v>269</v>
      </c>
      <c r="D79" s="74" t="s">
        <v>270</v>
      </c>
      <c r="E79" s="71" t="s">
        <v>73</v>
      </c>
      <c r="F79" s="75" t="n">
        <v>45</v>
      </c>
      <c r="G79" s="76"/>
      <c r="H79" s="76"/>
      <c r="I79" s="76" t="n">
        <f aca="false">G79+H79</f>
        <v>0</v>
      </c>
      <c r="J79" s="76" t="n">
        <f aca="false">G79*F79</f>
        <v>0</v>
      </c>
      <c r="K79" s="76" t="n">
        <f aca="false">H79*F79</f>
        <v>0</v>
      </c>
      <c r="L79" s="76" t="n">
        <f aca="false">I79*F79</f>
        <v>0</v>
      </c>
      <c r="M79" s="77" t="n">
        <f aca="false">ROUND(L79*(1+$M$4),2)</f>
        <v>0</v>
      </c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</row>
    <row r="80" customFormat="false" ht="46.25" hidden="false" customHeight="false" outlineLevel="0" collapsed="false">
      <c r="A80" s="71" t="s">
        <v>271</v>
      </c>
      <c r="B80" s="72" t="s">
        <v>272</v>
      </c>
      <c r="C80" s="73" t="s">
        <v>273</v>
      </c>
      <c r="D80" s="74" t="s">
        <v>274</v>
      </c>
      <c r="E80" s="71" t="s">
        <v>73</v>
      </c>
      <c r="F80" s="75" t="n">
        <f aca="false">(620*2)+95</f>
        <v>1335</v>
      </c>
      <c r="G80" s="76"/>
      <c r="H80" s="76"/>
      <c r="I80" s="76" t="n">
        <f aca="false">G80+H80</f>
        <v>0</v>
      </c>
      <c r="J80" s="76" t="n">
        <f aca="false">G80*F80</f>
        <v>0</v>
      </c>
      <c r="K80" s="76" t="n">
        <f aca="false">H80*F80</f>
        <v>0</v>
      </c>
      <c r="L80" s="76" t="n">
        <f aca="false">I80*F80</f>
        <v>0</v>
      </c>
      <c r="M80" s="77" t="n">
        <f aca="false">ROUND(L80*(1+$M$4),2)</f>
        <v>0</v>
      </c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</row>
    <row r="81" customFormat="false" ht="35.05" hidden="false" customHeight="false" outlineLevel="0" collapsed="false">
      <c r="A81" s="71" t="s">
        <v>275</v>
      </c>
      <c r="B81" s="72" t="s">
        <v>276</v>
      </c>
      <c r="C81" s="73" t="s">
        <v>277</v>
      </c>
      <c r="D81" s="74" t="s">
        <v>278</v>
      </c>
      <c r="E81" s="71" t="s">
        <v>73</v>
      </c>
      <c r="F81" s="75" t="n">
        <v>15</v>
      </c>
      <c r="G81" s="76"/>
      <c r="H81" s="76"/>
      <c r="I81" s="76" t="n">
        <f aca="false">G81+H81</f>
        <v>0</v>
      </c>
      <c r="J81" s="76" t="n">
        <f aca="false">G81*F81</f>
        <v>0</v>
      </c>
      <c r="K81" s="76" t="n">
        <f aca="false">H81*F81</f>
        <v>0</v>
      </c>
      <c r="L81" s="76" t="n">
        <f aca="false">I81*F81</f>
        <v>0</v>
      </c>
      <c r="M81" s="77" t="n">
        <f aca="false">ROUND(L81*(1+$M$4),2)</f>
        <v>0</v>
      </c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</row>
    <row r="82" customFormat="false" ht="35.05" hidden="false" customHeight="false" outlineLevel="0" collapsed="false">
      <c r="A82" s="71" t="s">
        <v>279</v>
      </c>
      <c r="B82" s="72" t="s">
        <v>280</v>
      </c>
      <c r="C82" s="73" t="s">
        <v>281</v>
      </c>
      <c r="D82" s="74" t="s">
        <v>282</v>
      </c>
      <c r="E82" s="71" t="s">
        <v>36</v>
      </c>
      <c r="F82" s="75" t="n">
        <f aca="false">F75</f>
        <v>34</v>
      </c>
      <c r="G82" s="76"/>
      <c r="H82" s="76"/>
      <c r="I82" s="76" t="n">
        <f aca="false">G82+H82</f>
        <v>0</v>
      </c>
      <c r="J82" s="76" t="n">
        <f aca="false">G82*F82</f>
        <v>0</v>
      </c>
      <c r="K82" s="76" t="n">
        <f aca="false">H82*F82</f>
        <v>0</v>
      </c>
      <c r="L82" s="76" t="n">
        <f aca="false">I82*F82</f>
        <v>0</v>
      </c>
      <c r="M82" s="77" t="n">
        <f aca="false">ROUND(L82*(1+$M$4),2)</f>
        <v>0</v>
      </c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</row>
    <row r="83" customFormat="false" ht="46.25" hidden="false" customHeight="false" outlineLevel="0" collapsed="false">
      <c r="A83" s="71" t="s">
        <v>283</v>
      </c>
      <c r="B83" s="72" t="s">
        <v>284</v>
      </c>
      <c r="C83" s="73" t="s">
        <v>285</v>
      </c>
      <c r="D83" s="74" t="s">
        <v>286</v>
      </c>
      <c r="E83" s="71" t="s">
        <v>145</v>
      </c>
      <c r="F83" s="75" t="n">
        <f aca="false">F80*0.8*0.5</f>
        <v>534</v>
      </c>
      <c r="G83" s="76"/>
      <c r="H83" s="76"/>
      <c r="I83" s="76" t="n">
        <f aca="false">G83+H83</f>
        <v>0</v>
      </c>
      <c r="J83" s="76" t="n">
        <f aca="false">G83*F83</f>
        <v>0</v>
      </c>
      <c r="K83" s="76" t="n">
        <f aca="false">H83*F83</f>
        <v>0</v>
      </c>
      <c r="L83" s="76" t="n">
        <f aca="false">I83*F83</f>
        <v>0</v>
      </c>
      <c r="M83" s="77" t="n">
        <f aca="false">ROUND(L83*(1+$M$4),2)</f>
        <v>0</v>
      </c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</row>
    <row r="84" customFormat="false" ht="23.85" hidden="false" customHeight="false" outlineLevel="0" collapsed="false">
      <c r="A84" s="71" t="s">
        <v>287</v>
      </c>
      <c r="B84" s="72" t="s">
        <v>272</v>
      </c>
      <c r="C84" s="73" t="s">
        <v>288</v>
      </c>
      <c r="D84" s="74" t="s">
        <v>289</v>
      </c>
      <c r="E84" s="71" t="s">
        <v>145</v>
      </c>
      <c r="F84" s="75" t="n">
        <f aca="false">F83</f>
        <v>534</v>
      </c>
      <c r="G84" s="76"/>
      <c r="H84" s="76"/>
      <c r="I84" s="76" t="n">
        <f aca="false">G84+H84</f>
        <v>0</v>
      </c>
      <c r="J84" s="76" t="n">
        <f aca="false">G84*F84</f>
        <v>0</v>
      </c>
      <c r="K84" s="76" t="n">
        <f aca="false">H84*F84</f>
        <v>0</v>
      </c>
      <c r="L84" s="76" t="n">
        <f aca="false">I84*F84</f>
        <v>0</v>
      </c>
      <c r="M84" s="77" t="n">
        <f aca="false">ROUND(L84*(1+$M$4),2)</f>
        <v>0</v>
      </c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</row>
    <row r="85" customFormat="false" ht="46.25" hidden="false" customHeight="false" outlineLevel="0" collapsed="false">
      <c r="A85" s="71" t="s">
        <v>290</v>
      </c>
      <c r="B85" s="72" t="s">
        <v>291</v>
      </c>
      <c r="C85" s="73" t="s">
        <v>292</v>
      </c>
      <c r="D85" s="74" t="s">
        <v>293</v>
      </c>
      <c r="E85" s="71" t="s">
        <v>145</v>
      </c>
      <c r="F85" s="75" t="n">
        <v>10</v>
      </c>
      <c r="G85" s="76"/>
      <c r="H85" s="76"/>
      <c r="I85" s="76" t="n">
        <f aca="false">G85+H85</f>
        <v>0</v>
      </c>
      <c r="J85" s="76" t="n">
        <f aca="false">G85*F85</f>
        <v>0</v>
      </c>
      <c r="K85" s="76" t="n">
        <f aca="false">H85*F85</f>
        <v>0</v>
      </c>
      <c r="L85" s="76" t="n">
        <f aca="false">I85*F85</f>
        <v>0</v>
      </c>
      <c r="M85" s="77" t="n">
        <f aca="false">ROUND(L85*(1+$M$4),2)</f>
        <v>0</v>
      </c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</row>
    <row r="86" customFormat="false" ht="23.85" hidden="false" customHeight="false" outlineLevel="0" collapsed="false">
      <c r="A86" s="71" t="s">
        <v>294</v>
      </c>
      <c r="B86" s="72" t="s">
        <v>295</v>
      </c>
      <c r="C86" s="73" t="s">
        <v>296</v>
      </c>
      <c r="D86" s="74" t="s">
        <v>297</v>
      </c>
      <c r="E86" s="71" t="s">
        <v>73</v>
      </c>
      <c r="F86" s="75" t="n">
        <v>620</v>
      </c>
      <c r="G86" s="76"/>
      <c r="H86" s="76"/>
      <c r="I86" s="76" t="n">
        <f aca="false">G86+H86</f>
        <v>0</v>
      </c>
      <c r="J86" s="76" t="n">
        <f aca="false">G86*F86</f>
        <v>0</v>
      </c>
      <c r="K86" s="76" t="n">
        <f aca="false">H86*F86</f>
        <v>0</v>
      </c>
      <c r="L86" s="76" t="n">
        <f aca="false">I86*F86</f>
        <v>0</v>
      </c>
      <c r="M86" s="77" t="n">
        <f aca="false">ROUND(L86*(1+$M$4),2)</f>
        <v>0</v>
      </c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</row>
    <row r="87" customFormat="false" ht="15" hidden="false" customHeight="false" outlineLevel="0" collapsed="false">
      <c r="A87" s="135" t="s">
        <v>298</v>
      </c>
      <c r="B87" s="129"/>
      <c r="C87" s="129"/>
      <c r="D87" s="131" t="s">
        <v>299</v>
      </c>
      <c r="E87" s="129"/>
      <c r="F87" s="132"/>
      <c r="G87" s="133"/>
      <c r="H87" s="133"/>
      <c r="I87" s="134"/>
      <c r="J87" s="134"/>
      <c r="K87" s="134"/>
      <c r="L87" s="134"/>
      <c r="M87" s="134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</row>
    <row r="88" customFormat="false" ht="35.05" hidden="false" customHeight="false" outlineLevel="0" collapsed="false">
      <c r="A88" s="71" t="s">
        <v>300</v>
      </c>
      <c r="B88" s="72" t="s">
        <v>261</v>
      </c>
      <c r="C88" s="73" t="s">
        <v>262</v>
      </c>
      <c r="D88" s="74" t="s">
        <v>263</v>
      </c>
      <c r="E88" s="71" t="s">
        <v>36</v>
      </c>
      <c r="F88" s="75" t="n">
        <v>10</v>
      </c>
      <c r="G88" s="76"/>
      <c r="H88" s="76"/>
      <c r="I88" s="76" t="n">
        <f aca="false">G88+H88</f>
        <v>0</v>
      </c>
      <c r="J88" s="76" t="n">
        <f aca="false">G88*F88</f>
        <v>0</v>
      </c>
      <c r="K88" s="76" t="n">
        <f aca="false">H88*F88</f>
        <v>0</v>
      </c>
      <c r="L88" s="76" t="n">
        <f aca="false">I88*F88</f>
        <v>0</v>
      </c>
      <c r="M88" s="77" t="n">
        <f aca="false">ROUND(L88*(1+$M$4),2)</f>
        <v>0</v>
      </c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</row>
    <row r="89" customFormat="false" ht="46.25" hidden="false" customHeight="false" outlineLevel="0" collapsed="false">
      <c r="A89" s="71" t="s">
        <v>301</v>
      </c>
      <c r="B89" s="72" t="s">
        <v>302</v>
      </c>
      <c r="C89" s="73" t="s">
        <v>273</v>
      </c>
      <c r="D89" s="74" t="s">
        <v>274</v>
      </c>
      <c r="E89" s="71" t="s">
        <v>73</v>
      </c>
      <c r="F89" s="75" t="n">
        <v>240</v>
      </c>
      <c r="G89" s="76"/>
      <c r="H89" s="76"/>
      <c r="I89" s="76" t="n">
        <f aca="false">G89+H89</f>
        <v>0</v>
      </c>
      <c r="J89" s="76" t="n">
        <f aca="false">G89*F89</f>
        <v>0</v>
      </c>
      <c r="K89" s="76" t="n">
        <f aca="false">H89*F89</f>
        <v>0</v>
      </c>
      <c r="L89" s="76" t="n">
        <f aca="false">I89*F89</f>
        <v>0</v>
      </c>
      <c r="M89" s="77" t="n">
        <f aca="false">ROUND(L89*(1+$M$4),2)</f>
        <v>0</v>
      </c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</row>
    <row r="90" customFormat="false" ht="46.25" hidden="false" customHeight="false" outlineLevel="0" collapsed="false">
      <c r="A90" s="71" t="s">
        <v>303</v>
      </c>
      <c r="B90" s="72" t="s">
        <v>304</v>
      </c>
      <c r="C90" s="73" t="s">
        <v>285</v>
      </c>
      <c r="D90" s="74" t="s">
        <v>286</v>
      </c>
      <c r="E90" s="71" t="s">
        <v>145</v>
      </c>
      <c r="F90" s="75" t="n">
        <v>58</v>
      </c>
      <c r="G90" s="76"/>
      <c r="H90" s="76"/>
      <c r="I90" s="76" t="n">
        <f aca="false">G90+H90</f>
        <v>0</v>
      </c>
      <c r="J90" s="76" t="n">
        <f aca="false">G90*F90</f>
        <v>0</v>
      </c>
      <c r="K90" s="76" t="n">
        <f aca="false">H90*F90</f>
        <v>0</v>
      </c>
      <c r="L90" s="76" t="n">
        <f aca="false">I90*F90</f>
        <v>0</v>
      </c>
      <c r="M90" s="77" t="n">
        <f aca="false">ROUND(L90*(1+$M$4),2)</f>
        <v>0</v>
      </c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</row>
    <row r="91" customFormat="false" ht="23.85" hidden="false" customHeight="false" outlineLevel="0" collapsed="false">
      <c r="A91" s="71" t="s">
        <v>305</v>
      </c>
      <c r="B91" s="72" t="s">
        <v>272</v>
      </c>
      <c r="C91" s="73" t="s">
        <v>288</v>
      </c>
      <c r="D91" s="74" t="s">
        <v>289</v>
      </c>
      <c r="E91" s="71" t="s">
        <v>145</v>
      </c>
      <c r="F91" s="75" t="n">
        <f aca="false">F90</f>
        <v>58</v>
      </c>
      <c r="G91" s="76"/>
      <c r="H91" s="76"/>
      <c r="I91" s="76" t="n">
        <f aca="false">G91+H91</f>
        <v>0</v>
      </c>
      <c r="J91" s="76" t="n">
        <f aca="false">G91*F91</f>
        <v>0</v>
      </c>
      <c r="K91" s="76" t="n">
        <f aca="false">H91*F91</f>
        <v>0</v>
      </c>
      <c r="L91" s="76" t="n">
        <f aca="false">I91*F91</f>
        <v>0</v>
      </c>
      <c r="M91" s="77" t="n">
        <f aca="false">ROUND(L91*(1+$M$4),2)</f>
        <v>0</v>
      </c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</row>
    <row r="92" customFormat="false" ht="46.25" hidden="false" customHeight="false" outlineLevel="0" collapsed="false">
      <c r="A92" s="71" t="s">
        <v>306</v>
      </c>
      <c r="B92" s="72" t="s">
        <v>291</v>
      </c>
      <c r="C92" s="73" t="s">
        <v>292</v>
      </c>
      <c r="D92" s="74" t="s">
        <v>293</v>
      </c>
      <c r="E92" s="71" t="s">
        <v>145</v>
      </c>
      <c r="F92" s="75" t="n">
        <v>2</v>
      </c>
      <c r="G92" s="76"/>
      <c r="H92" s="76"/>
      <c r="I92" s="76" t="n">
        <f aca="false">G92+H92</f>
        <v>0</v>
      </c>
      <c r="J92" s="76" t="n">
        <f aca="false">G92*F92</f>
        <v>0</v>
      </c>
      <c r="K92" s="76" t="n">
        <f aca="false">H92*F92</f>
        <v>0</v>
      </c>
      <c r="L92" s="76" t="n">
        <f aca="false">I92*F92</f>
        <v>0</v>
      </c>
      <c r="M92" s="77" t="n">
        <f aca="false">ROUND(L92*(1+$M$4),2)</f>
        <v>0</v>
      </c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</row>
    <row r="93" customFormat="false" ht="12.75" hidden="false" customHeight="true" outlineLevel="0" collapsed="false">
      <c r="A93" s="61" t="s">
        <v>307</v>
      </c>
      <c r="B93" s="62"/>
      <c r="C93" s="63"/>
      <c r="D93" s="136" t="s">
        <v>308</v>
      </c>
      <c r="E93" s="62"/>
      <c r="F93" s="137"/>
      <c r="G93" s="138"/>
      <c r="H93" s="138"/>
      <c r="I93" s="139"/>
      <c r="J93" s="67" t="n">
        <f aca="false">SUM(J94:J101)</f>
        <v>0</v>
      </c>
      <c r="K93" s="67" t="n">
        <f aca="false">SUM(K94:K101)</f>
        <v>0</v>
      </c>
      <c r="L93" s="67" t="n">
        <f aca="false">SUM(L94:L101)</f>
        <v>0</v>
      </c>
      <c r="M93" s="67" t="n">
        <f aca="false">SUM(M94:M101)</f>
        <v>0</v>
      </c>
      <c r="N93" s="81" t="n">
        <f aca="false">M93</f>
        <v>0</v>
      </c>
      <c r="O93" s="69" t="n">
        <f aca="false">L93</f>
        <v>0</v>
      </c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</row>
    <row r="94" customFormat="false" ht="57.45" hidden="false" customHeight="false" outlineLevel="0" collapsed="false">
      <c r="A94" s="71" t="s">
        <v>309</v>
      </c>
      <c r="B94" s="72" t="s">
        <v>310</v>
      </c>
      <c r="C94" s="73" t="s">
        <v>311</v>
      </c>
      <c r="D94" s="74" t="s">
        <v>312</v>
      </c>
      <c r="E94" s="71" t="s">
        <v>145</v>
      </c>
      <c r="F94" s="75" t="n">
        <v>490</v>
      </c>
      <c r="G94" s="76"/>
      <c r="H94" s="76"/>
      <c r="I94" s="76" t="n">
        <f aca="false">G94+H94</f>
        <v>0</v>
      </c>
      <c r="J94" s="76" t="n">
        <f aca="false">G94*F94</f>
        <v>0</v>
      </c>
      <c r="K94" s="76" t="n">
        <f aca="false">H94*F94</f>
        <v>0</v>
      </c>
      <c r="L94" s="76" t="n">
        <f aca="false">I94*F94</f>
        <v>0</v>
      </c>
      <c r="M94" s="77" t="n">
        <f aca="false">ROUND(L94*(1+$M$4),2)</f>
        <v>0</v>
      </c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</row>
    <row r="95" customFormat="false" ht="68.65" hidden="false" customHeight="false" outlineLevel="0" collapsed="false">
      <c r="A95" s="71" t="s">
        <v>313</v>
      </c>
      <c r="B95" s="72" t="s">
        <v>310</v>
      </c>
      <c r="C95" s="73" t="s">
        <v>314</v>
      </c>
      <c r="D95" s="74" t="s">
        <v>315</v>
      </c>
      <c r="E95" s="71" t="s">
        <v>145</v>
      </c>
      <c r="F95" s="75" t="n">
        <v>490</v>
      </c>
      <c r="G95" s="76"/>
      <c r="H95" s="76"/>
      <c r="I95" s="76" t="n">
        <f aca="false">G95+H95</f>
        <v>0</v>
      </c>
      <c r="J95" s="76" t="n">
        <f aca="false">G95*F95</f>
        <v>0</v>
      </c>
      <c r="K95" s="76" t="n">
        <f aca="false">H95*F95</f>
        <v>0</v>
      </c>
      <c r="L95" s="76" t="n">
        <f aca="false">I95*F95</f>
        <v>0</v>
      </c>
      <c r="M95" s="77" t="n">
        <f aca="false">ROUND(L95*(1+$M$4),2)</f>
        <v>0</v>
      </c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</row>
    <row r="96" customFormat="false" ht="23.85" hidden="false" customHeight="false" outlineLevel="0" collapsed="false">
      <c r="A96" s="71" t="s">
        <v>316</v>
      </c>
      <c r="B96" s="140" t="s">
        <v>317</v>
      </c>
      <c r="C96" s="111" t="s">
        <v>318</v>
      </c>
      <c r="D96" s="72" t="s">
        <v>319</v>
      </c>
      <c r="E96" s="111" t="s">
        <v>66</v>
      </c>
      <c r="F96" s="141" t="n">
        <v>1507</v>
      </c>
      <c r="G96" s="142"/>
      <c r="H96" s="142"/>
      <c r="I96" s="76" t="n">
        <f aca="false">G96+H96</f>
        <v>0</v>
      </c>
      <c r="J96" s="76" t="n">
        <f aca="false">G96*F96</f>
        <v>0</v>
      </c>
      <c r="K96" s="76" t="n">
        <f aca="false">H96*F96</f>
        <v>0</v>
      </c>
      <c r="L96" s="76" t="n">
        <f aca="false">J96+K96</f>
        <v>0</v>
      </c>
      <c r="M96" s="77" t="n">
        <f aca="false">ROUND(L96*(1+$M$4),2)</f>
        <v>0</v>
      </c>
      <c r="N96" s="55"/>
      <c r="O96" s="122"/>
      <c r="P96" s="123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</row>
    <row r="97" customFormat="false" ht="46.25" hidden="false" customHeight="false" outlineLevel="0" collapsed="false">
      <c r="A97" s="71" t="s">
        <v>320</v>
      </c>
      <c r="B97" s="72" t="s">
        <v>321</v>
      </c>
      <c r="C97" s="73" t="s">
        <v>322</v>
      </c>
      <c r="D97" s="74" t="s">
        <v>323</v>
      </c>
      <c r="E97" s="71" t="s">
        <v>145</v>
      </c>
      <c r="F97" s="75" t="n">
        <v>74</v>
      </c>
      <c r="G97" s="76"/>
      <c r="H97" s="76"/>
      <c r="I97" s="76" t="n">
        <f aca="false">G97+H97</f>
        <v>0</v>
      </c>
      <c r="J97" s="76" t="n">
        <f aca="false">G97*F97</f>
        <v>0</v>
      </c>
      <c r="K97" s="76" t="n">
        <f aca="false">H97*F97</f>
        <v>0</v>
      </c>
      <c r="L97" s="76" t="n">
        <f aca="false">I97*F97</f>
        <v>0</v>
      </c>
      <c r="M97" s="77" t="n">
        <f aca="false">ROUND(L97*(1+$M$4),2)</f>
        <v>0</v>
      </c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</row>
    <row r="98" customFormat="false" ht="35.05" hidden="false" customHeight="false" outlineLevel="0" collapsed="false">
      <c r="A98" s="71" t="s">
        <v>324</v>
      </c>
      <c r="B98" s="72" t="s">
        <v>325</v>
      </c>
      <c r="C98" s="73" t="s">
        <v>326</v>
      </c>
      <c r="D98" s="74" t="s">
        <v>327</v>
      </c>
      <c r="E98" s="71" t="s">
        <v>66</v>
      </c>
      <c r="F98" s="75" t="n">
        <v>185.5</v>
      </c>
      <c r="G98" s="76"/>
      <c r="H98" s="76"/>
      <c r="I98" s="76" t="n">
        <f aca="false">G98+H98</f>
        <v>0</v>
      </c>
      <c r="J98" s="76" t="n">
        <f aca="false">G98*F98</f>
        <v>0</v>
      </c>
      <c r="K98" s="76" t="n">
        <f aca="false">H98*F98</f>
        <v>0</v>
      </c>
      <c r="L98" s="76" t="n">
        <f aca="false">I98*F98</f>
        <v>0</v>
      </c>
      <c r="M98" s="77" t="n">
        <f aca="false">ROUND(L98*(1+$M$4),2)</f>
        <v>0</v>
      </c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</row>
    <row r="99" customFormat="false" ht="35.05" hidden="false" customHeight="false" outlineLevel="0" collapsed="false">
      <c r="A99" s="71" t="s">
        <v>328</v>
      </c>
      <c r="B99" s="72" t="s">
        <v>329</v>
      </c>
      <c r="C99" s="73" t="s">
        <v>330</v>
      </c>
      <c r="D99" s="74" t="s">
        <v>331</v>
      </c>
      <c r="E99" s="71" t="s">
        <v>66</v>
      </c>
      <c r="F99" s="75" t="n">
        <v>86.5</v>
      </c>
      <c r="G99" s="76"/>
      <c r="H99" s="76"/>
      <c r="I99" s="76" t="n">
        <f aca="false">G99+H99</f>
        <v>0</v>
      </c>
      <c r="J99" s="76" t="n">
        <f aca="false">G99*F99</f>
        <v>0</v>
      </c>
      <c r="K99" s="76" t="n">
        <f aca="false">H99*F99</f>
        <v>0</v>
      </c>
      <c r="L99" s="76" t="n">
        <f aca="false">I99*F99</f>
        <v>0</v>
      </c>
      <c r="M99" s="77" t="n">
        <f aca="false">ROUND(L99*(1+$M$4),2)</f>
        <v>0</v>
      </c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</row>
    <row r="100" customFormat="false" ht="46.25" hidden="false" customHeight="false" outlineLevel="0" collapsed="false">
      <c r="A100" s="71" t="s">
        <v>332</v>
      </c>
      <c r="B100" s="72" t="s">
        <v>333</v>
      </c>
      <c r="C100" s="73" t="s">
        <v>334</v>
      </c>
      <c r="D100" s="74" t="s">
        <v>335</v>
      </c>
      <c r="E100" s="71" t="s">
        <v>66</v>
      </c>
      <c r="F100" s="75" t="n">
        <v>32</v>
      </c>
      <c r="G100" s="76"/>
      <c r="H100" s="76"/>
      <c r="I100" s="76" t="n">
        <f aca="false">G100+H100</f>
        <v>0</v>
      </c>
      <c r="J100" s="76" t="n">
        <f aca="false">G100*F100</f>
        <v>0</v>
      </c>
      <c r="K100" s="76" t="n">
        <f aca="false">H100*F100</f>
        <v>0</v>
      </c>
      <c r="L100" s="76" t="n">
        <f aca="false">I100*F100</f>
        <v>0</v>
      </c>
      <c r="M100" s="77" t="n">
        <f aca="false">ROUND(L100*(1+$M$4),2)</f>
        <v>0</v>
      </c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</row>
    <row r="101" customFormat="false" ht="46.25" hidden="false" customHeight="false" outlineLevel="0" collapsed="false">
      <c r="A101" s="71" t="s">
        <v>336</v>
      </c>
      <c r="B101" s="72" t="s">
        <v>337</v>
      </c>
      <c r="C101" s="73" t="s">
        <v>338</v>
      </c>
      <c r="D101" s="74" t="s">
        <v>339</v>
      </c>
      <c r="E101" s="71" t="s">
        <v>66</v>
      </c>
      <c r="F101" s="75" t="n">
        <v>32</v>
      </c>
      <c r="G101" s="76"/>
      <c r="H101" s="76"/>
      <c r="I101" s="76" t="n">
        <f aca="false">G101+H101</f>
        <v>0</v>
      </c>
      <c r="J101" s="76" t="n">
        <f aca="false">G101*F101</f>
        <v>0</v>
      </c>
      <c r="K101" s="76" t="n">
        <f aca="false">H101*F101</f>
        <v>0</v>
      </c>
      <c r="L101" s="76" t="n">
        <f aca="false">I101*F101</f>
        <v>0</v>
      </c>
      <c r="M101" s="77" t="n">
        <f aca="false">ROUND(L101*(1+$M$4),2)</f>
        <v>0</v>
      </c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</row>
    <row r="102" customFormat="false" ht="12.75" hidden="false" customHeight="true" outlineLevel="0" collapsed="false">
      <c r="A102" s="61" t="s">
        <v>340</v>
      </c>
      <c r="B102" s="62"/>
      <c r="C102" s="63"/>
      <c r="D102" s="136" t="s">
        <v>341</v>
      </c>
      <c r="E102" s="62"/>
      <c r="F102" s="137"/>
      <c r="G102" s="138"/>
      <c r="H102" s="138"/>
      <c r="I102" s="139"/>
      <c r="J102" s="67" t="n">
        <f aca="false">SUM(J103:J137)</f>
        <v>0</v>
      </c>
      <c r="K102" s="67" t="n">
        <f aca="false">SUM(K103:K137)</f>
        <v>0</v>
      </c>
      <c r="L102" s="67" t="n">
        <f aca="false">SUM(L103:L137)</f>
        <v>0</v>
      </c>
      <c r="M102" s="67" t="n">
        <f aca="false">SUM(M103:M137)</f>
        <v>0</v>
      </c>
      <c r="N102" s="38" t="n">
        <f aca="false">M102</f>
        <v>0</v>
      </c>
      <c r="O102" s="69" t="n">
        <f aca="false">L102</f>
        <v>0</v>
      </c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</row>
    <row r="103" customFormat="false" ht="12.75" hidden="false" customHeight="true" outlineLevel="0" collapsed="false">
      <c r="A103" s="128" t="s">
        <v>342</v>
      </c>
      <c r="B103" s="129"/>
      <c r="C103" s="130"/>
      <c r="D103" s="131" t="s">
        <v>343</v>
      </c>
      <c r="E103" s="129"/>
      <c r="F103" s="132"/>
      <c r="G103" s="133"/>
      <c r="H103" s="133"/>
      <c r="I103" s="134"/>
      <c r="J103" s="134"/>
      <c r="K103" s="134"/>
      <c r="L103" s="134"/>
      <c r="M103" s="134"/>
      <c r="N103" s="20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</row>
    <row r="104" customFormat="false" ht="46.25" hidden="false" customHeight="false" outlineLevel="0" collapsed="false">
      <c r="A104" s="71" t="s">
        <v>344</v>
      </c>
      <c r="B104" s="72" t="s">
        <v>345</v>
      </c>
      <c r="C104" s="73" t="s">
        <v>346</v>
      </c>
      <c r="D104" s="74" t="s">
        <v>347</v>
      </c>
      <c r="E104" s="71" t="s">
        <v>66</v>
      </c>
      <c r="F104" s="75" t="n">
        <v>7942.5</v>
      </c>
      <c r="G104" s="76"/>
      <c r="H104" s="76"/>
      <c r="I104" s="76" t="n">
        <f aca="false">G104+H104</f>
        <v>0</v>
      </c>
      <c r="J104" s="76" t="n">
        <f aca="false">G104*F104</f>
        <v>0</v>
      </c>
      <c r="K104" s="76" t="n">
        <f aca="false">H104*F104</f>
        <v>0</v>
      </c>
      <c r="L104" s="76" t="n">
        <f aca="false">I104*F104</f>
        <v>0</v>
      </c>
      <c r="M104" s="77" t="n">
        <f aca="false">ROUND(L104*(1+$M$4),2)</f>
        <v>0</v>
      </c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</row>
    <row r="105" customFormat="false" ht="57.45" hidden="false" customHeight="false" outlineLevel="0" collapsed="false">
      <c r="A105" s="71" t="s">
        <v>348</v>
      </c>
      <c r="B105" s="72" t="s">
        <v>349</v>
      </c>
      <c r="C105" s="73" t="s">
        <v>350</v>
      </c>
      <c r="D105" s="74" t="s">
        <v>351</v>
      </c>
      <c r="E105" s="71" t="s">
        <v>145</v>
      </c>
      <c r="F105" s="75" t="n">
        <v>6354</v>
      </c>
      <c r="G105" s="76"/>
      <c r="H105" s="76"/>
      <c r="I105" s="76" t="n">
        <f aca="false">G105+H105</f>
        <v>0</v>
      </c>
      <c r="J105" s="76" t="n">
        <f aca="false">G105*F105</f>
        <v>0</v>
      </c>
      <c r="K105" s="76" t="n">
        <f aca="false">H105*F105</f>
        <v>0</v>
      </c>
      <c r="L105" s="76" t="n">
        <f aca="false">I105*F105</f>
        <v>0</v>
      </c>
      <c r="M105" s="77" t="n">
        <f aca="false">ROUND(L105*(1+$M$4),2)</f>
        <v>0</v>
      </c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</row>
    <row r="106" customFormat="false" ht="46.25" hidden="false" customHeight="false" outlineLevel="0" collapsed="false">
      <c r="A106" s="71" t="s">
        <v>352</v>
      </c>
      <c r="B106" s="72" t="s">
        <v>353</v>
      </c>
      <c r="C106" s="73" t="s">
        <v>354</v>
      </c>
      <c r="D106" s="74" t="s">
        <v>355</v>
      </c>
      <c r="E106" s="71" t="s">
        <v>66</v>
      </c>
      <c r="F106" s="75" t="n">
        <v>6435</v>
      </c>
      <c r="G106" s="76"/>
      <c r="H106" s="76"/>
      <c r="I106" s="76" t="n">
        <f aca="false">G106+H106</f>
        <v>0</v>
      </c>
      <c r="J106" s="76" t="n">
        <f aca="false">G106*F106</f>
        <v>0</v>
      </c>
      <c r="K106" s="76" t="n">
        <f aca="false">H106*F106</f>
        <v>0</v>
      </c>
      <c r="L106" s="76" t="n">
        <f aca="false">I106*F106</f>
        <v>0</v>
      </c>
      <c r="M106" s="77" t="n">
        <f aca="false">ROUND(L106*(1+$M$4),2)</f>
        <v>0</v>
      </c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</row>
    <row r="107" customFormat="false" ht="35.05" hidden="false" customHeight="false" outlineLevel="0" collapsed="false">
      <c r="A107" s="71" t="s">
        <v>356</v>
      </c>
      <c r="B107" s="72" t="s">
        <v>357</v>
      </c>
      <c r="C107" s="73" t="s">
        <v>358</v>
      </c>
      <c r="D107" s="74" t="s">
        <v>359</v>
      </c>
      <c r="E107" s="71" t="s">
        <v>145</v>
      </c>
      <c r="F107" s="75" t="n">
        <f aca="false">F106*0.5</f>
        <v>3217.5</v>
      </c>
      <c r="G107" s="76"/>
      <c r="H107" s="76"/>
      <c r="I107" s="76" t="n">
        <f aca="false">G107+H107</f>
        <v>0</v>
      </c>
      <c r="J107" s="76" t="n">
        <f aca="false">G107*F107</f>
        <v>0</v>
      </c>
      <c r="K107" s="76" t="n">
        <f aca="false">H107*F107</f>
        <v>0</v>
      </c>
      <c r="L107" s="76" t="n">
        <f aca="false">I107*F107</f>
        <v>0</v>
      </c>
      <c r="M107" s="77" t="n">
        <f aca="false">ROUND(L107*(1+$M$4),2)</f>
        <v>0</v>
      </c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</row>
    <row r="108" customFormat="false" ht="35.05" hidden="false" customHeight="false" outlineLevel="0" collapsed="false">
      <c r="A108" s="71" t="s">
        <v>360</v>
      </c>
      <c r="B108" s="72" t="s">
        <v>361</v>
      </c>
      <c r="C108" s="73" t="s">
        <v>362</v>
      </c>
      <c r="D108" s="74" t="s">
        <v>363</v>
      </c>
      <c r="E108" s="71" t="s">
        <v>66</v>
      </c>
      <c r="F108" s="75" t="n">
        <v>6435</v>
      </c>
      <c r="G108" s="76"/>
      <c r="H108" s="76"/>
      <c r="I108" s="76" t="n">
        <f aca="false">G108+H108</f>
        <v>0</v>
      </c>
      <c r="J108" s="76" t="n">
        <f aca="false">G108*F108</f>
        <v>0</v>
      </c>
      <c r="K108" s="76" t="n">
        <f aca="false">H108*F108</f>
        <v>0</v>
      </c>
      <c r="L108" s="76" t="n">
        <f aca="false">I108*F108</f>
        <v>0</v>
      </c>
      <c r="M108" s="77" t="n">
        <f aca="false">ROUND(L108*(1+$M$4),2)</f>
        <v>0</v>
      </c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</row>
    <row r="109" customFormat="false" ht="35.05" hidden="false" customHeight="false" outlineLevel="0" collapsed="false">
      <c r="A109" s="71" t="s">
        <v>364</v>
      </c>
      <c r="B109" s="72" t="s">
        <v>365</v>
      </c>
      <c r="C109" s="73" t="s">
        <v>366</v>
      </c>
      <c r="D109" s="74" t="s">
        <v>367</v>
      </c>
      <c r="E109" s="71" t="s">
        <v>145</v>
      </c>
      <c r="F109" s="75" t="n">
        <f aca="false">F108*0.3</f>
        <v>1930.5</v>
      </c>
      <c r="G109" s="76"/>
      <c r="H109" s="76"/>
      <c r="I109" s="76" t="n">
        <f aca="false">G109+H109</f>
        <v>0</v>
      </c>
      <c r="J109" s="76" t="n">
        <f aca="false">G109*F109</f>
        <v>0</v>
      </c>
      <c r="K109" s="76" t="n">
        <f aca="false">H109*F109</f>
        <v>0</v>
      </c>
      <c r="L109" s="76" t="n">
        <f aca="false">I109*F109</f>
        <v>0</v>
      </c>
      <c r="M109" s="77" t="n">
        <f aca="false">ROUND(L109*(1+$M$4),2)</f>
        <v>0</v>
      </c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</row>
    <row r="110" customFormat="false" ht="35.05" hidden="false" customHeight="false" outlineLevel="0" collapsed="false">
      <c r="A110" s="71" t="s">
        <v>368</v>
      </c>
      <c r="B110" s="72" t="s">
        <v>369</v>
      </c>
      <c r="C110" s="73" t="s">
        <v>370</v>
      </c>
      <c r="D110" s="74" t="s">
        <v>371</v>
      </c>
      <c r="E110" s="71" t="s">
        <v>145</v>
      </c>
      <c r="F110" s="75" t="n">
        <f aca="false">F109</f>
        <v>1930.5</v>
      </c>
      <c r="G110" s="76"/>
      <c r="H110" s="76"/>
      <c r="I110" s="76" t="n">
        <f aca="false">G110+H110</f>
        <v>0</v>
      </c>
      <c r="J110" s="76" t="n">
        <f aca="false">G110*F110</f>
        <v>0</v>
      </c>
      <c r="K110" s="76" t="n">
        <f aca="false">H110*F110</f>
        <v>0</v>
      </c>
      <c r="L110" s="76" t="n">
        <f aca="false">I110*F110</f>
        <v>0</v>
      </c>
      <c r="M110" s="77" t="n">
        <f aca="false">ROUND(L110*(1+$M$4),2)</f>
        <v>0</v>
      </c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</row>
    <row r="111" customFormat="false" ht="35.05" hidden="false" customHeight="false" outlineLevel="0" collapsed="false">
      <c r="A111" s="71" t="s">
        <v>372</v>
      </c>
      <c r="B111" s="72" t="s">
        <v>369</v>
      </c>
      <c r="C111" s="73" t="s">
        <v>373</v>
      </c>
      <c r="D111" s="74" t="s">
        <v>374</v>
      </c>
      <c r="E111" s="71" t="s">
        <v>375</v>
      </c>
      <c r="F111" s="75" t="n">
        <f aca="false">(F109*1.5)*5</f>
        <v>14478.75</v>
      </c>
      <c r="G111" s="76"/>
      <c r="H111" s="76"/>
      <c r="I111" s="76" t="n">
        <f aca="false">G111+H111</f>
        <v>0</v>
      </c>
      <c r="J111" s="76" t="n">
        <f aca="false">G111*F111</f>
        <v>0</v>
      </c>
      <c r="K111" s="76" t="n">
        <f aca="false">H111*F111</f>
        <v>0</v>
      </c>
      <c r="L111" s="76" t="n">
        <f aca="false">I111*F111</f>
        <v>0</v>
      </c>
      <c r="M111" s="77" t="n">
        <f aca="false">ROUND(L111*(1+$M$4),2)</f>
        <v>0</v>
      </c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</row>
    <row r="112" customFormat="false" ht="35.05" hidden="false" customHeight="false" outlineLevel="0" collapsed="false">
      <c r="A112" s="71" t="s">
        <v>376</v>
      </c>
      <c r="B112" s="72" t="s">
        <v>377</v>
      </c>
      <c r="C112" s="73" t="s">
        <v>378</v>
      </c>
      <c r="D112" s="74" t="s">
        <v>379</v>
      </c>
      <c r="E112" s="71" t="s">
        <v>145</v>
      </c>
      <c r="F112" s="75" t="n">
        <f aca="false">F108*0.2</f>
        <v>1287</v>
      </c>
      <c r="G112" s="76"/>
      <c r="H112" s="76"/>
      <c r="I112" s="76" t="n">
        <f aca="false">G112+H112</f>
        <v>0</v>
      </c>
      <c r="J112" s="76" t="n">
        <f aca="false">G112*F112</f>
        <v>0</v>
      </c>
      <c r="K112" s="76" t="n">
        <f aca="false">H112*F112</f>
        <v>0</v>
      </c>
      <c r="L112" s="76" t="n">
        <f aca="false">I112*F112</f>
        <v>0</v>
      </c>
      <c r="M112" s="77" t="n">
        <f aca="false">ROUND(L112*(1+$M$4),2)</f>
        <v>0</v>
      </c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</row>
    <row r="113" customFormat="false" ht="35.05" hidden="false" customHeight="false" outlineLevel="0" collapsed="false">
      <c r="A113" s="71" t="s">
        <v>380</v>
      </c>
      <c r="B113" s="72" t="s">
        <v>381</v>
      </c>
      <c r="C113" s="73" t="s">
        <v>370</v>
      </c>
      <c r="D113" s="74" t="s">
        <v>371</v>
      </c>
      <c r="E113" s="71" t="s">
        <v>145</v>
      </c>
      <c r="F113" s="75" t="n">
        <f aca="false">F112</f>
        <v>1287</v>
      </c>
      <c r="G113" s="76"/>
      <c r="H113" s="76"/>
      <c r="I113" s="76" t="n">
        <f aca="false">G113+H113</f>
        <v>0</v>
      </c>
      <c r="J113" s="76" t="n">
        <f aca="false">G113*F113</f>
        <v>0</v>
      </c>
      <c r="K113" s="76" t="n">
        <f aca="false">H113*F113</f>
        <v>0</v>
      </c>
      <c r="L113" s="76" t="n">
        <f aca="false">I113*F113</f>
        <v>0</v>
      </c>
      <c r="M113" s="77" t="n">
        <f aca="false">ROUND(L113*(1+$M$4),2)</f>
        <v>0</v>
      </c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</row>
    <row r="114" customFormat="false" ht="35.05" hidden="false" customHeight="false" outlineLevel="0" collapsed="false">
      <c r="A114" s="71" t="s">
        <v>382</v>
      </c>
      <c r="B114" s="72" t="s">
        <v>381</v>
      </c>
      <c r="C114" s="73" t="s">
        <v>373</v>
      </c>
      <c r="D114" s="74" t="s">
        <v>374</v>
      </c>
      <c r="E114" s="71" t="s">
        <v>375</v>
      </c>
      <c r="F114" s="75" t="n">
        <v>8687</v>
      </c>
      <c r="G114" s="76"/>
      <c r="H114" s="76"/>
      <c r="I114" s="76" t="n">
        <f aca="false">G114+H114</f>
        <v>0</v>
      </c>
      <c r="J114" s="76" t="n">
        <f aca="false">G114*F114</f>
        <v>0</v>
      </c>
      <c r="K114" s="76" t="n">
        <f aca="false">H114*F114</f>
        <v>0</v>
      </c>
      <c r="L114" s="76" t="n">
        <f aca="false">I114*F114</f>
        <v>0</v>
      </c>
      <c r="M114" s="77" t="n">
        <f aca="false">ROUND(L114*(1+$M$4),2)</f>
        <v>0</v>
      </c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</row>
    <row r="115" customFormat="false" ht="15" hidden="false" customHeight="false" outlineLevel="0" collapsed="false">
      <c r="A115" s="128" t="s">
        <v>383</v>
      </c>
      <c r="B115" s="129"/>
      <c r="C115" s="130"/>
      <c r="D115" s="131" t="s">
        <v>384</v>
      </c>
      <c r="E115" s="129"/>
      <c r="F115" s="133"/>
      <c r="G115" s="133"/>
      <c r="H115" s="133"/>
      <c r="I115" s="134"/>
      <c r="J115" s="134"/>
      <c r="K115" s="134"/>
      <c r="L115" s="134"/>
      <c r="M115" s="134"/>
      <c r="N115" s="20"/>
      <c r="O115" s="21"/>
      <c r="P115" s="21"/>
      <c r="Q115" s="21"/>
      <c r="R115" s="21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</row>
    <row r="116" customFormat="false" ht="23.85" hidden="false" customHeight="false" outlineLevel="0" collapsed="false">
      <c r="A116" s="71" t="s">
        <v>385</v>
      </c>
      <c r="B116" s="72" t="s">
        <v>386</v>
      </c>
      <c r="C116" s="73" t="s">
        <v>387</v>
      </c>
      <c r="D116" s="74" t="s">
        <v>388</v>
      </c>
      <c r="E116" s="71" t="s">
        <v>66</v>
      </c>
      <c r="F116" s="75" t="n">
        <f aca="false">F108</f>
        <v>6435</v>
      </c>
      <c r="G116" s="76"/>
      <c r="H116" s="76"/>
      <c r="I116" s="76" t="n">
        <f aca="false">G116+H116</f>
        <v>0</v>
      </c>
      <c r="J116" s="76" t="n">
        <f aca="false">G116*F116</f>
        <v>0</v>
      </c>
      <c r="K116" s="76" t="n">
        <f aca="false">H116*F116</f>
        <v>0</v>
      </c>
      <c r="L116" s="76" t="n">
        <f aca="false">I116*F116</f>
        <v>0</v>
      </c>
      <c r="M116" s="77" t="n">
        <f aca="false">ROUND(L116*(1+$M$4),2)</f>
        <v>0</v>
      </c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</row>
    <row r="117" customFormat="false" ht="35.05" hidden="false" customHeight="false" outlineLevel="0" collapsed="false">
      <c r="A117" s="71" t="s">
        <v>389</v>
      </c>
      <c r="B117" s="72" t="s">
        <v>390</v>
      </c>
      <c r="C117" s="73" t="s">
        <v>391</v>
      </c>
      <c r="D117" s="74" t="s">
        <v>392</v>
      </c>
      <c r="E117" s="71" t="s">
        <v>145</v>
      </c>
      <c r="F117" s="75" t="n">
        <v>367.5</v>
      </c>
      <c r="G117" s="76"/>
      <c r="H117" s="76"/>
      <c r="I117" s="76" t="n">
        <f aca="false">G117+H117</f>
        <v>0</v>
      </c>
      <c r="J117" s="76" t="n">
        <f aca="false">G117*F117</f>
        <v>0</v>
      </c>
      <c r="K117" s="76" t="n">
        <f aca="false">H117*F117</f>
        <v>0</v>
      </c>
      <c r="L117" s="76" t="n">
        <f aca="false">I117*F117</f>
        <v>0</v>
      </c>
      <c r="M117" s="77" t="n">
        <f aca="false">ROUND(L117*(1+$M$4),2)</f>
        <v>0</v>
      </c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</row>
    <row r="118" customFormat="false" ht="35.05" hidden="false" customHeight="false" outlineLevel="0" collapsed="false">
      <c r="A118" s="71" t="s">
        <v>393</v>
      </c>
      <c r="B118" s="72" t="s">
        <v>394</v>
      </c>
      <c r="C118" s="73" t="s">
        <v>370</v>
      </c>
      <c r="D118" s="74" t="s">
        <v>371</v>
      </c>
      <c r="E118" s="71" t="s">
        <v>145</v>
      </c>
      <c r="F118" s="75" t="n">
        <f aca="false">F117</f>
        <v>367.5</v>
      </c>
      <c r="G118" s="76"/>
      <c r="H118" s="76"/>
      <c r="I118" s="76" t="n">
        <f aca="false">G118+H118</f>
        <v>0</v>
      </c>
      <c r="J118" s="76" t="n">
        <f aca="false">G118*F118</f>
        <v>0</v>
      </c>
      <c r="K118" s="76" t="n">
        <f aca="false">H118*F118</f>
        <v>0</v>
      </c>
      <c r="L118" s="76" t="n">
        <f aca="false">I118*F118</f>
        <v>0</v>
      </c>
      <c r="M118" s="77" t="n">
        <f aca="false">ROUND(L118*(1+$M$4),2)</f>
        <v>0</v>
      </c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</row>
    <row r="119" customFormat="false" ht="35.05" hidden="false" customHeight="false" outlineLevel="0" collapsed="false">
      <c r="A119" s="71" t="s">
        <v>395</v>
      </c>
      <c r="B119" s="72" t="s">
        <v>394</v>
      </c>
      <c r="C119" s="73" t="s">
        <v>373</v>
      </c>
      <c r="D119" s="74" t="s">
        <v>374</v>
      </c>
      <c r="E119" s="71" t="s">
        <v>375</v>
      </c>
      <c r="F119" s="75" t="n">
        <v>6052</v>
      </c>
      <c r="G119" s="76"/>
      <c r="H119" s="76"/>
      <c r="I119" s="76" t="n">
        <f aca="false">G119+H119</f>
        <v>0</v>
      </c>
      <c r="J119" s="76" t="n">
        <f aca="false">G119*F119</f>
        <v>0</v>
      </c>
      <c r="K119" s="76" t="n">
        <f aca="false">H119*F119</f>
        <v>0</v>
      </c>
      <c r="L119" s="76" t="n">
        <f aca="false">I119*F119</f>
        <v>0</v>
      </c>
      <c r="M119" s="77" t="n">
        <f aca="false">ROUND(L119*(1+$M$4),2)</f>
        <v>0</v>
      </c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</row>
    <row r="120" customFormat="false" ht="23.85" hidden="false" customHeight="false" outlineLevel="0" collapsed="false">
      <c r="A120" s="71" t="s">
        <v>396</v>
      </c>
      <c r="B120" s="72" t="s">
        <v>397</v>
      </c>
      <c r="C120" s="73" t="s">
        <v>398</v>
      </c>
      <c r="D120" s="74" t="str">
        <f aca="false">COMPOSIÇÕES!A36</f>
        <v>COMP. 03 - EXECUÇÃO DE FAIXA ELEVADA COM TOTAL MATERIAL E MÃO DE OBRA</v>
      </c>
      <c r="E120" s="71" t="s">
        <v>145</v>
      </c>
      <c r="F120" s="75" t="n">
        <v>18</v>
      </c>
      <c r="G120" s="76"/>
      <c r="H120" s="76"/>
      <c r="I120" s="76" t="n">
        <f aca="false">COMPOSIÇÕES!K45</f>
        <v>0</v>
      </c>
      <c r="J120" s="76" t="n">
        <f aca="false">G120*F120</f>
        <v>0</v>
      </c>
      <c r="K120" s="76" t="n">
        <f aca="false">H120*F120</f>
        <v>0</v>
      </c>
      <c r="L120" s="76" t="n">
        <f aca="false">I120*F120</f>
        <v>0</v>
      </c>
      <c r="M120" s="77" t="n">
        <f aca="false">ROUND(L120*(1+$M$4),2)</f>
        <v>0</v>
      </c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</row>
    <row r="121" customFormat="false" ht="15" hidden="false" customHeight="false" outlineLevel="0" collapsed="false">
      <c r="A121" s="128" t="s">
        <v>399</v>
      </c>
      <c r="B121" s="129"/>
      <c r="C121" s="130"/>
      <c r="D121" s="131" t="s">
        <v>400</v>
      </c>
      <c r="E121" s="129"/>
      <c r="F121" s="132"/>
      <c r="G121" s="133"/>
      <c r="H121" s="133"/>
      <c r="I121" s="134"/>
      <c r="J121" s="134"/>
      <c r="K121" s="134"/>
      <c r="L121" s="134"/>
      <c r="M121" s="134"/>
      <c r="N121" s="144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</row>
    <row r="122" customFormat="false" ht="35.05" hidden="false" customHeight="false" outlineLevel="0" collapsed="false">
      <c r="A122" s="71" t="s">
        <v>401</v>
      </c>
      <c r="B122" s="72" t="s">
        <v>402</v>
      </c>
      <c r="C122" s="73" t="s">
        <v>403</v>
      </c>
      <c r="D122" s="74" t="s">
        <v>404</v>
      </c>
      <c r="E122" s="71" t="s">
        <v>145</v>
      </c>
      <c r="F122" s="75" t="n">
        <v>1.5</v>
      </c>
      <c r="G122" s="76"/>
      <c r="H122" s="76"/>
      <c r="I122" s="76" t="n">
        <f aca="false">G122+H122</f>
        <v>0</v>
      </c>
      <c r="J122" s="76" t="n">
        <f aca="false">G122*F122</f>
        <v>0</v>
      </c>
      <c r="K122" s="76" t="n">
        <f aca="false">H122*F122</f>
        <v>0</v>
      </c>
      <c r="L122" s="76" t="n">
        <f aca="false">I122*F122</f>
        <v>0</v>
      </c>
      <c r="M122" s="77" t="n">
        <f aca="false">ROUND(L122*(1+$M$4),2)</f>
        <v>0</v>
      </c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</row>
    <row r="123" customFormat="false" ht="57.45" hidden="false" customHeight="false" outlineLevel="0" collapsed="false">
      <c r="A123" s="71" t="s">
        <v>405</v>
      </c>
      <c r="B123" s="72" t="s">
        <v>406</v>
      </c>
      <c r="C123" s="73" t="s">
        <v>407</v>
      </c>
      <c r="D123" s="74" t="s">
        <v>408</v>
      </c>
      <c r="E123" s="71" t="s">
        <v>73</v>
      </c>
      <c r="F123" s="75" t="n">
        <v>1350</v>
      </c>
      <c r="G123" s="76"/>
      <c r="H123" s="76"/>
      <c r="I123" s="76" t="n">
        <f aca="false">G123+H123</f>
        <v>0</v>
      </c>
      <c r="J123" s="76" t="n">
        <f aca="false">G123*F123</f>
        <v>0</v>
      </c>
      <c r="K123" s="76" t="n">
        <f aca="false">H123*F123</f>
        <v>0</v>
      </c>
      <c r="L123" s="76" t="n">
        <f aca="false">I123*F123</f>
        <v>0</v>
      </c>
      <c r="M123" s="77" t="n">
        <f aca="false">ROUND(L123*(1+$M$4),2)</f>
        <v>0</v>
      </c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</row>
    <row r="124" customFormat="false" ht="57.45" hidden="false" customHeight="false" outlineLevel="0" collapsed="false">
      <c r="A124" s="71" t="s">
        <v>409</v>
      </c>
      <c r="B124" s="72" t="s">
        <v>410</v>
      </c>
      <c r="C124" s="73" t="s">
        <v>407</v>
      </c>
      <c r="D124" s="74" t="s">
        <v>411</v>
      </c>
      <c r="E124" s="71" t="s">
        <v>73</v>
      </c>
      <c r="F124" s="75" t="n">
        <v>60</v>
      </c>
      <c r="G124" s="76"/>
      <c r="H124" s="76"/>
      <c r="I124" s="76" t="n">
        <f aca="false">G124+H124</f>
        <v>0</v>
      </c>
      <c r="J124" s="76" t="n">
        <f aca="false">G124*F124</f>
        <v>0</v>
      </c>
      <c r="K124" s="76" t="n">
        <f aca="false">H124*F124</f>
        <v>0</v>
      </c>
      <c r="L124" s="76" t="n">
        <f aca="false">I124*F124</f>
        <v>0</v>
      </c>
      <c r="M124" s="77" t="n">
        <f aca="false">ROUND(L124*(1+$M$4),2)</f>
        <v>0</v>
      </c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</row>
    <row r="125" customFormat="false" ht="23.85" hidden="false" customHeight="false" outlineLevel="0" collapsed="false">
      <c r="A125" s="71" t="s">
        <v>412</v>
      </c>
      <c r="B125" s="72" t="s">
        <v>413</v>
      </c>
      <c r="C125" s="73" t="s">
        <v>414</v>
      </c>
      <c r="D125" s="74" t="s">
        <v>415</v>
      </c>
      <c r="E125" s="71" t="s">
        <v>73</v>
      </c>
      <c r="F125" s="75" t="n">
        <v>1350</v>
      </c>
      <c r="G125" s="76"/>
      <c r="H125" s="76"/>
      <c r="I125" s="76" t="n">
        <f aca="false">G125+H125</f>
        <v>0</v>
      </c>
      <c r="J125" s="76" t="n">
        <f aca="false">G125*F125</f>
        <v>0</v>
      </c>
      <c r="K125" s="76" t="n">
        <f aca="false">H125*F125</f>
        <v>0</v>
      </c>
      <c r="L125" s="76" t="n">
        <f aca="false">I125*F125</f>
        <v>0</v>
      </c>
      <c r="M125" s="77" t="n">
        <f aca="false">ROUND(L125*(1+$M$4),2)</f>
        <v>0</v>
      </c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</row>
    <row r="126" customFormat="false" ht="35.05" hidden="false" customHeight="false" outlineLevel="0" collapsed="false">
      <c r="A126" s="71" t="s">
        <v>416</v>
      </c>
      <c r="B126" s="72" t="s">
        <v>417</v>
      </c>
      <c r="C126" s="73" t="s">
        <v>418</v>
      </c>
      <c r="D126" s="74" t="s">
        <v>419</v>
      </c>
      <c r="E126" s="71" t="s">
        <v>66</v>
      </c>
      <c r="F126" s="75" t="n">
        <v>30</v>
      </c>
      <c r="G126" s="76"/>
      <c r="H126" s="76"/>
      <c r="I126" s="76" t="n">
        <f aca="false">H126+G126</f>
        <v>0</v>
      </c>
      <c r="J126" s="76" t="n">
        <f aca="false">G126*F126</f>
        <v>0</v>
      </c>
      <c r="K126" s="76" t="n">
        <f aca="false">H126*F126</f>
        <v>0</v>
      </c>
      <c r="L126" s="76" t="n">
        <f aca="false">I126*F126</f>
        <v>0</v>
      </c>
      <c r="M126" s="77" t="n">
        <f aca="false">ROUND(L126*(1+$M$4),2)</f>
        <v>0</v>
      </c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</row>
    <row r="127" customFormat="false" ht="35.05" hidden="false" customHeight="false" outlineLevel="0" collapsed="false">
      <c r="A127" s="71" t="s">
        <v>420</v>
      </c>
      <c r="B127" s="72" t="s">
        <v>421</v>
      </c>
      <c r="C127" s="73" t="s">
        <v>422</v>
      </c>
      <c r="D127" s="74" t="s">
        <v>423</v>
      </c>
      <c r="E127" s="71" t="s">
        <v>73</v>
      </c>
      <c r="F127" s="75" t="n">
        <v>35</v>
      </c>
      <c r="G127" s="76"/>
      <c r="H127" s="76"/>
      <c r="I127" s="76" t="n">
        <f aca="false">G127+H127</f>
        <v>0</v>
      </c>
      <c r="J127" s="76" t="n">
        <f aca="false">G127*F127</f>
        <v>0</v>
      </c>
      <c r="K127" s="76" t="n">
        <f aca="false">H127*F127</f>
        <v>0</v>
      </c>
      <c r="L127" s="76" t="n">
        <f aca="false">I127*F127</f>
        <v>0</v>
      </c>
      <c r="M127" s="77" t="n">
        <f aca="false">ROUND(L127*(1+$M$4),2)</f>
        <v>0</v>
      </c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</row>
    <row r="128" customFormat="false" ht="35.05" hidden="false" customHeight="false" outlineLevel="0" collapsed="false">
      <c r="A128" s="71" t="s">
        <v>424</v>
      </c>
      <c r="B128" s="72" t="s">
        <v>425</v>
      </c>
      <c r="C128" s="73" t="s">
        <v>422</v>
      </c>
      <c r="D128" s="74" t="s">
        <v>423</v>
      </c>
      <c r="E128" s="71" t="s">
        <v>73</v>
      </c>
      <c r="F128" s="75" t="n">
        <v>90</v>
      </c>
      <c r="G128" s="76"/>
      <c r="H128" s="76"/>
      <c r="I128" s="76" t="n">
        <f aca="false">G128+H128</f>
        <v>0</v>
      </c>
      <c r="J128" s="76" t="n">
        <f aca="false">G128*F128</f>
        <v>0</v>
      </c>
      <c r="K128" s="76" t="n">
        <f aca="false">H128*F128</f>
        <v>0</v>
      </c>
      <c r="L128" s="76" t="n">
        <f aca="false">I128*F128</f>
        <v>0</v>
      </c>
      <c r="M128" s="77" t="n">
        <f aca="false">ROUND(L128*(1+$M$4),2)</f>
        <v>0</v>
      </c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</row>
    <row r="129" customFormat="false" ht="35.05" hidden="false" customHeight="false" outlineLevel="0" collapsed="false">
      <c r="A129" s="71" t="s">
        <v>426</v>
      </c>
      <c r="B129" s="72" t="s">
        <v>427</v>
      </c>
      <c r="C129" s="73" t="s">
        <v>422</v>
      </c>
      <c r="D129" s="74" t="s">
        <v>423</v>
      </c>
      <c r="E129" s="71" t="s">
        <v>73</v>
      </c>
      <c r="F129" s="75" t="n">
        <v>60</v>
      </c>
      <c r="G129" s="76"/>
      <c r="H129" s="76"/>
      <c r="I129" s="76" t="n">
        <f aca="false">G129+H129</f>
        <v>0</v>
      </c>
      <c r="J129" s="76" t="n">
        <f aca="false">G129*F129</f>
        <v>0</v>
      </c>
      <c r="K129" s="76" t="n">
        <f aca="false">H129*F129</f>
        <v>0</v>
      </c>
      <c r="L129" s="76" t="n">
        <f aca="false">I129*F129</f>
        <v>0</v>
      </c>
      <c r="M129" s="77" t="n">
        <f aca="false">ROUND(L129*(1+$M$4),2)</f>
        <v>0</v>
      </c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</row>
    <row r="130" customFormat="false" ht="35.05" hidden="false" customHeight="false" outlineLevel="0" collapsed="false">
      <c r="A130" s="71" t="s">
        <v>428</v>
      </c>
      <c r="B130" s="72" t="s">
        <v>429</v>
      </c>
      <c r="C130" s="73" t="s">
        <v>422</v>
      </c>
      <c r="D130" s="74" t="s">
        <v>423</v>
      </c>
      <c r="E130" s="71" t="s">
        <v>73</v>
      </c>
      <c r="F130" s="75" t="n">
        <v>35</v>
      </c>
      <c r="G130" s="76"/>
      <c r="H130" s="76"/>
      <c r="I130" s="76" t="n">
        <f aca="false">G130+H130</f>
        <v>0</v>
      </c>
      <c r="J130" s="76" t="n">
        <f aca="false">G130*F130</f>
        <v>0</v>
      </c>
      <c r="K130" s="76" t="n">
        <f aca="false">H130*F130</f>
        <v>0</v>
      </c>
      <c r="L130" s="76" t="n">
        <f aca="false">I130*F130</f>
        <v>0</v>
      </c>
      <c r="M130" s="77" t="n">
        <f aca="false">ROUND(L130*(1+$M$4),2)</f>
        <v>0</v>
      </c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</row>
    <row r="131" customFormat="false" ht="46.25" hidden="false" customHeight="false" outlineLevel="0" collapsed="false">
      <c r="A131" s="71" t="s">
        <v>430</v>
      </c>
      <c r="B131" s="72" t="s">
        <v>431</v>
      </c>
      <c r="C131" s="73" t="s">
        <v>422</v>
      </c>
      <c r="D131" s="74" t="s">
        <v>423</v>
      </c>
      <c r="E131" s="71" t="s">
        <v>73</v>
      </c>
      <c r="F131" s="75" t="n">
        <v>40</v>
      </c>
      <c r="G131" s="76"/>
      <c r="H131" s="76"/>
      <c r="I131" s="76" t="n">
        <f aca="false">G131+H131</f>
        <v>0</v>
      </c>
      <c r="J131" s="76" t="n">
        <f aca="false">G131*F131</f>
        <v>0</v>
      </c>
      <c r="K131" s="76" t="n">
        <f aca="false">H131*F131</f>
        <v>0</v>
      </c>
      <c r="L131" s="76" t="n">
        <f aca="false">I131*F131</f>
        <v>0</v>
      </c>
      <c r="M131" s="77" t="n">
        <f aca="false">ROUND(L131*(1+$M$4),2)</f>
        <v>0</v>
      </c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</row>
    <row r="132" customFormat="false" ht="35.05" hidden="false" customHeight="false" outlineLevel="0" collapsed="false">
      <c r="A132" s="71" t="s">
        <v>432</v>
      </c>
      <c r="B132" s="72" t="s">
        <v>433</v>
      </c>
      <c r="C132" s="73" t="s">
        <v>422</v>
      </c>
      <c r="D132" s="74" t="s">
        <v>423</v>
      </c>
      <c r="E132" s="71" t="s">
        <v>73</v>
      </c>
      <c r="F132" s="75" t="n">
        <v>25</v>
      </c>
      <c r="G132" s="76"/>
      <c r="H132" s="76"/>
      <c r="I132" s="76" t="n">
        <f aca="false">G132+H132</f>
        <v>0</v>
      </c>
      <c r="J132" s="76" t="n">
        <f aca="false">G132*F132</f>
        <v>0</v>
      </c>
      <c r="K132" s="76" t="n">
        <f aca="false">H132*F132</f>
        <v>0</v>
      </c>
      <c r="L132" s="76" t="n">
        <f aca="false">I132*F132</f>
        <v>0</v>
      </c>
      <c r="M132" s="77" t="n">
        <f aca="false">ROUND(L132*(1+$M$4),2)</f>
        <v>0</v>
      </c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</row>
    <row r="133" customFormat="false" ht="35.05" hidden="false" customHeight="false" outlineLevel="0" collapsed="false">
      <c r="A133" s="71" t="s">
        <v>434</v>
      </c>
      <c r="B133" s="72" t="s">
        <v>435</v>
      </c>
      <c r="C133" s="73" t="s">
        <v>422</v>
      </c>
      <c r="D133" s="74" t="s">
        <v>423</v>
      </c>
      <c r="E133" s="71" t="s">
        <v>73</v>
      </c>
      <c r="F133" s="75" t="n">
        <v>5</v>
      </c>
      <c r="G133" s="76"/>
      <c r="H133" s="76"/>
      <c r="I133" s="76" t="n">
        <f aca="false">G133+H133</f>
        <v>0</v>
      </c>
      <c r="J133" s="76" t="n">
        <f aca="false">G133*F133</f>
        <v>0</v>
      </c>
      <c r="K133" s="76" t="n">
        <f aca="false">H133*F133</f>
        <v>0</v>
      </c>
      <c r="L133" s="76" t="n">
        <f aca="false">I133*F133</f>
        <v>0</v>
      </c>
      <c r="M133" s="77" t="n">
        <f aca="false">ROUND(L133*(1+$M$4),2)</f>
        <v>0</v>
      </c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</row>
    <row r="134" customFormat="false" ht="35.05" hidden="false" customHeight="false" outlineLevel="0" collapsed="false">
      <c r="A134" s="71" t="s">
        <v>436</v>
      </c>
      <c r="B134" s="72" t="s">
        <v>437</v>
      </c>
      <c r="C134" s="73" t="s">
        <v>422</v>
      </c>
      <c r="D134" s="74" t="s">
        <v>423</v>
      </c>
      <c r="E134" s="71" t="s">
        <v>73</v>
      </c>
      <c r="F134" s="75" t="n">
        <v>55</v>
      </c>
      <c r="G134" s="76"/>
      <c r="H134" s="76"/>
      <c r="I134" s="76" t="n">
        <f aca="false">G134+H134</f>
        <v>0</v>
      </c>
      <c r="J134" s="76" t="n">
        <f aca="false">G134*F134</f>
        <v>0</v>
      </c>
      <c r="K134" s="76" t="n">
        <f aca="false">H134*F134</f>
        <v>0</v>
      </c>
      <c r="L134" s="76" t="n">
        <f aca="false">I134*F134</f>
        <v>0</v>
      </c>
      <c r="M134" s="77" t="n">
        <f aca="false">ROUND(L134*(1+$M$4),2)</f>
        <v>0</v>
      </c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</row>
    <row r="135" customFormat="false" ht="46.25" hidden="false" customHeight="false" outlineLevel="0" collapsed="false">
      <c r="A135" s="71" t="s">
        <v>438</v>
      </c>
      <c r="B135" s="72" t="s">
        <v>439</v>
      </c>
      <c r="C135" s="73" t="s">
        <v>422</v>
      </c>
      <c r="D135" s="74" t="s">
        <v>423</v>
      </c>
      <c r="E135" s="71" t="s">
        <v>73</v>
      </c>
      <c r="F135" s="75" t="n">
        <v>90</v>
      </c>
      <c r="G135" s="76"/>
      <c r="H135" s="76"/>
      <c r="I135" s="76" t="n">
        <f aca="false">G135+H135</f>
        <v>0</v>
      </c>
      <c r="J135" s="76" t="n">
        <f aca="false">G135*F135</f>
        <v>0</v>
      </c>
      <c r="K135" s="76" t="n">
        <f aca="false">H135*F135</f>
        <v>0</v>
      </c>
      <c r="L135" s="76" t="n">
        <f aca="false">I135*F135</f>
        <v>0</v>
      </c>
      <c r="M135" s="77" t="n">
        <f aca="false">ROUND(L135*(1+$M$4),2)</f>
        <v>0</v>
      </c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</row>
    <row r="136" customFormat="false" ht="46.25" hidden="false" customHeight="false" outlineLevel="0" collapsed="false">
      <c r="A136" s="71" t="s">
        <v>440</v>
      </c>
      <c r="B136" s="72" t="s">
        <v>441</v>
      </c>
      <c r="C136" s="73" t="s">
        <v>422</v>
      </c>
      <c r="D136" s="74" t="s">
        <v>423</v>
      </c>
      <c r="E136" s="71" t="s">
        <v>73</v>
      </c>
      <c r="F136" s="75" t="n">
        <v>300</v>
      </c>
      <c r="G136" s="76"/>
      <c r="H136" s="76"/>
      <c r="I136" s="76" t="n">
        <f aca="false">G136+H136</f>
        <v>0</v>
      </c>
      <c r="J136" s="76" t="n">
        <f aca="false">G136*F136</f>
        <v>0</v>
      </c>
      <c r="K136" s="76" t="n">
        <f aca="false">H136*F136</f>
        <v>0</v>
      </c>
      <c r="L136" s="76" t="n">
        <f aca="false">I136*F136</f>
        <v>0</v>
      </c>
      <c r="M136" s="77" t="n">
        <f aca="false">ROUND(L136*(1+$M$4),2)</f>
        <v>0</v>
      </c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</row>
    <row r="137" customFormat="false" ht="35.05" hidden="false" customHeight="false" outlineLevel="0" collapsed="false">
      <c r="A137" s="71" t="s">
        <v>442</v>
      </c>
      <c r="B137" s="72" t="s">
        <v>443</v>
      </c>
      <c r="C137" s="73" t="s">
        <v>444</v>
      </c>
      <c r="D137" s="74" t="s">
        <v>445</v>
      </c>
      <c r="E137" s="71" t="s">
        <v>66</v>
      </c>
      <c r="F137" s="75" t="n">
        <v>65</v>
      </c>
      <c r="G137" s="76"/>
      <c r="H137" s="76"/>
      <c r="I137" s="76" t="n">
        <f aca="false">G137+H137</f>
        <v>0</v>
      </c>
      <c r="J137" s="76" t="n">
        <f aca="false">G137*F137</f>
        <v>0</v>
      </c>
      <c r="K137" s="76" t="n">
        <f aca="false">H137*F137</f>
        <v>0</v>
      </c>
      <c r="L137" s="76" t="n">
        <f aca="false">I137*F137</f>
        <v>0</v>
      </c>
      <c r="M137" s="77" t="n">
        <f aca="false">ROUND(L137*(1+$M$4),2)</f>
        <v>0</v>
      </c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</row>
    <row r="138" customFormat="false" ht="12.75" hidden="false" customHeight="true" outlineLevel="0" collapsed="false">
      <c r="A138" s="145"/>
      <c r="B138" s="146"/>
      <c r="C138" s="147"/>
      <c r="D138" s="148"/>
      <c r="E138" s="146"/>
      <c r="F138" s="149"/>
      <c r="G138" s="150"/>
      <c r="H138" s="150"/>
      <c r="I138" s="151"/>
      <c r="J138" s="115"/>
      <c r="K138" s="115"/>
      <c r="L138" s="115"/>
      <c r="M138" s="115"/>
      <c r="N138" s="152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</row>
    <row r="139" customFormat="false" ht="12.75" hidden="false" customHeight="true" outlineLevel="0" collapsed="false">
      <c r="A139" s="61" t="s">
        <v>446</v>
      </c>
      <c r="B139" s="62"/>
      <c r="C139" s="63"/>
      <c r="D139" s="136" t="s">
        <v>447</v>
      </c>
      <c r="E139" s="62"/>
      <c r="F139" s="137"/>
      <c r="G139" s="138"/>
      <c r="H139" s="138"/>
      <c r="I139" s="139"/>
      <c r="J139" s="67" t="n">
        <f aca="false">SUM(J140:J167)</f>
        <v>0</v>
      </c>
      <c r="K139" s="67" t="n">
        <f aca="false">SUM(K140:K167)</f>
        <v>0</v>
      </c>
      <c r="L139" s="67" t="n">
        <f aca="false">SUM(L140:L167)</f>
        <v>0</v>
      </c>
      <c r="M139" s="67" t="n">
        <f aca="false">SUM(M140:M167)</f>
        <v>0</v>
      </c>
      <c r="N139" s="38" t="n">
        <f aca="false">M139</f>
        <v>0</v>
      </c>
      <c r="O139" s="69" t="n">
        <f aca="false">L139</f>
        <v>0</v>
      </c>
      <c r="P139" s="153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</row>
    <row r="140" customFormat="false" ht="23.85" hidden="false" customHeight="false" outlineLevel="0" collapsed="false">
      <c r="A140" s="71" t="s">
        <v>448</v>
      </c>
      <c r="B140" s="72" t="s">
        <v>449</v>
      </c>
      <c r="C140" s="73" t="s">
        <v>450</v>
      </c>
      <c r="D140" s="74" t="s">
        <v>451</v>
      </c>
      <c r="E140" s="71" t="s">
        <v>73</v>
      </c>
      <c r="F140" s="75" t="n">
        <f aca="false">F146+F147+F160+F161</f>
        <v>529</v>
      </c>
      <c r="G140" s="76"/>
      <c r="H140" s="76"/>
      <c r="I140" s="76" t="n">
        <f aca="false">G140+H140</f>
        <v>0</v>
      </c>
      <c r="J140" s="76" t="n">
        <f aca="false">G140*F140</f>
        <v>0</v>
      </c>
      <c r="K140" s="76" t="n">
        <f aca="false">H140*F140</f>
        <v>0</v>
      </c>
      <c r="L140" s="76" t="n">
        <f aca="false">I140*F140</f>
        <v>0</v>
      </c>
      <c r="M140" s="77" t="n">
        <f aca="false">ROUND(L140*(1+$M$4),2)</f>
        <v>0</v>
      </c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</row>
    <row r="141" customFormat="false" ht="15" hidden="false" customHeight="true" outlineLevel="0" collapsed="false">
      <c r="A141" s="154" t="s">
        <v>452</v>
      </c>
      <c r="B141" s="154"/>
      <c r="C141" s="154"/>
      <c r="D141" s="155"/>
      <c r="E141" s="154"/>
      <c r="F141" s="156"/>
      <c r="G141" s="157"/>
      <c r="H141" s="157"/>
      <c r="I141" s="157"/>
      <c r="J141" s="157"/>
      <c r="K141" s="157"/>
      <c r="L141" s="157"/>
      <c r="M141" s="158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</row>
    <row r="142" customFormat="false" ht="68.65" hidden="false" customHeight="false" outlineLevel="0" collapsed="false">
      <c r="A142" s="71" t="s">
        <v>453</v>
      </c>
      <c r="B142" s="72" t="s">
        <v>454</v>
      </c>
      <c r="C142" s="73" t="s">
        <v>455</v>
      </c>
      <c r="D142" s="74" t="s">
        <v>456</v>
      </c>
      <c r="E142" s="71" t="s">
        <v>145</v>
      </c>
      <c r="F142" s="159" t="n">
        <v>4220</v>
      </c>
      <c r="G142" s="76"/>
      <c r="H142" s="76"/>
      <c r="I142" s="76" t="n">
        <f aca="false">G142+H142</f>
        <v>0</v>
      </c>
      <c r="J142" s="76" t="n">
        <f aca="false">G142*F142</f>
        <v>0</v>
      </c>
      <c r="K142" s="76" t="n">
        <f aca="false">H142*F142</f>
        <v>0</v>
      </c>
      <c r="L142" s="76" t="n">
        <f aca="false">I142*F142</f>
        <v>0</v>
      </c>
      <c r="M142" s="77" t="n">
        <f aca="false">ROUND(L142*(1+$M$4),2)</f>
        <v>0</v>
      </c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</row>
    <row r="143" customFormat="false" ht="35.05" hidden="false" customHeight="false" outlineLevel="0" collapsed="false">
      <c r="A143" s="71" t="s">
        <v>457</v>
      </c>
      <c r="B143" s="72" t="s">
        <v>458</v>
      </c>
      <c r="C143" s="73" t="s">
        <v>459</v>
      </c>
      <c r="D143" s="74" t="s">
        <v>460</v>
      </c>
      <c r="E143" s="71" t="s">
        <v>145</v>
      </c>
      <c r="F143" s="75" t="n">
        <v>115</v>
      </c>
      <c r="G143" s="76"/>
      <c r="H143" s="76"/>
      <c r="I143" s="76" t="n">
        <f aca="false">G143+H143</f>
        <v>0</v>
      </c>
      <c r="J143" s="76" t="n">
        <f aca="false">G143*F143</f>
        <v>0</v>
      </c>
      <c r="K143" s="76" t="n">
        <f aca="false">H143*F143</f>
        <v>0</v>
      </c>
      <c r="L143" s="76" t="n">
        <f aca="false">I143*F143</f>
        <v>0</v>
      </c>
      <c r="M143" s="77" t="n">
        <f aca="false">ROUND(L143*(1+$M$4),2)</f>
        <v>0</v>
      </c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</row>
    <row r="144" customFormat="false" ht="35.05" hidden="false" customHeight="false" outlineLevel="0" collapsed="false">
      <c r="A144" s="71" t="s">
        <v>461</v>
      </c>
      <c r="B144" s="72" t="s">
        <v>462</v>
      </c>
      <c r="C144" s="73" t="s">
        <v>463</v>
      </c>
      <c r="D144" s="74" t="s">
        <v>464</v>
      </c>
      <c r="E144" s="71" t="s">
        <v>66</v>
      </c>
      <c r="F144" s="159" t="n">
        <v>2825</v>
      </c>
      <c r="G144" s="76"/>
      <c r="H144" s="76"/>
      <c r="I144" s="76" t="n">
        <f aca="false">G144+H144</f>
        <v>0</v>
      </c>
      <c r="J144" s="76" t="n">
        <f aca="false">G144*F144</f>
        <v>0</v>
      </c>
      <c r="K144" s="76" t="n">
        <f aca="false">H144*F144</f>
        <v>0</v>
      </c>
      <c r="L144" s="76" t="n">
        <f aca="false">I144*F144</f>
        <v>0</v>
      </c>
      <c r="M144" s="77" t="n">
        <f aca="false">ROUND(L144*(1+$M$4),2)</f>
        <v>0</v>
      </c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</row>
    <row r="145" customFormat="false" ht="68.65" hidden="false" customHeight="false" outlineLevel="0" collapsed="false">
      <c r="A145" s="71" t="s">
        <v>465</v>
      </c>
      <c r="B145" s="72" t="s">
        <v>466</v>
      </c>
      <c r="C145" s="73" t="s">
        <v>467</v>
      </c>
      <c r="D145" s="74" t="s">
        <v>468</v>
      </c>
      <c r="E145" s="71" t="s">
        <v>145</v>
      </c>
      <c r="F145" s="159" t="n">
        <v>4015</v>
      </c>
      <c r="G145" s="76"/>
      <c r="H145" s="76"/>
      <c r="I145" s="76" t="n">
        <f aca="false">G145+H145</f>
        <v>0</v>
      </c>
      <c r="J145" s="76" t="n">
        <f aca="false">G145*F145</f>
        <v>0</v>
      </c>
      <c r="K145" s="76" t="n">
        <f aca="false">H145*F145</f>
        <v>0</v>
      </c>
      <c r="L145" s="76" t="n">
        <f aca="false">I145*F145</f>
        <v>0</v>
      </c>
      <c r="M145" s="77" t="n">
        <f aca="false">ROUND(L145*(1+$M$4),2)</f>
        <v>0</v>
      </c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</row>
    <row r="146" customFormat="false" ht="57.45" hidden="false" customHeight="false" outlineLevel="0" collapsed="false">
      <c r="A146" s="71" t="s">
        <v>469</v>
      </c>
      <c r="B146" s="72" t="s">
        <v>470</v>
      </c>
      <c r="C146" s="73" t="s">
        <v>471</v>
      </c>
      <c r="D146" s="74" t="s">
        <v>472</v>
      </c>
      <c r="E146" s="71" t="s">
        <v>73</v>
      </c>
      <c r="F146" s="75" t="n">
        <v>150</v>
      </c>
      <c r="G146" s="76"/>
      <c r="H146" s="76"/>
      <c r="I146" s="76" t="n">
        <f aca="false">G146+H146</f>
        <v>0</v>
      </c>
      <c r="J146" s="76" t="n">
        <f aca="false">G146*F146</f>
        <v>0</v>
      </c>
      <c r="K146" s="76" t="n">
        <f aca="false">H146*F146</f>
        <v>0</v>
      </c>
      <c r="L146" s="76" t="n">
        <f aca="false">I146*F146</f>
        <v>0</v>
      </c>
      <c r="M146" s="77" t="n">
        <f aca="false">ROUND(L146*(1+$M$4),2)</f>
        <v>0</v>
      </c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</row>
    <row r="147" customFormat="false" ht="57.45" hidden="false" customHeight="false" outlineLevel="0" collapsed="false">
      <c r="A147" s="71" t="s">
        <v>473</v>
      </c>
      <c r="B147" s="72" t="s">
        <v>474</v>
      </c>
      <c r="C147" s="73" t="s">
        <v>475</v>
      </c>
      <c r="D147" s="74" t="s">
        <v>476</v>
      </c>
      <c r="E147" s="71" t="s">
        <v>73</v>
      </c>
      <c r="F147" s="75" t="n">
        <v>330</v>
      </c>
      <c r="G147" s="76"/>
      <c r="H147" s="76"/>
      <c r="I147" s="76" t="n">
        <f aca="false">G147+H147</f>
        <v>0</v>
      </c>
      <c r="J147" s="76" t="n">
        <f aca="false">G147*F147</f>
        <v>0</v>
      </c>
      <c r="K147" s="76" t="n">
        <f aca="false">H147*F147</f>
        <v>0</v>
      </c>
      <c r="L147" s="76" t="n">
        <f aca="false">I147*F147</f>
        <v>0</v>
      </c>
      <c r="M147" s="77" t="n">
        <f aca="false">ROUND(L147*(1+$M$4),2)</f>
        <v>0</v>
      </c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</row>
    <row r="148" customFormat="false" ht="35.05" hidden="false" customHeight="false" outlineLevel="0" collapsed="false">
      <c r="A148" s="71" t="s">
        <v>477</v>
      </c>
      <c r="B148" s="72" t="s">
        <v>478</v>
      </c>
      <c r="C148" s="73" t="s">
        <v>479</v>
      </c>
      <c r="D148" s="74" t="s">
        <v>480</v>
      </c>
      <c r="E148" s="71" t="s">
        <v>66</v>
      </c>
      <c r="F148" s="159" t="n">
        <v>153</v>
      </c>
      <c r="G148" s="76"/>
      <c r="H148" s="76"/>
      <c r="I148" s="76" t="n">
        <f aca="false">G148+H148</f>
        <v>0</v>
      </c>
      <c r="J148" s="76" t="n">
        <f aca="false">G148*F148</f>
        <v>0</v>
      </c>
      <c r="K148" s="76" t="n">
        <f aca="false">H148*F148</f>
        <v>0</v>
      </c>
      <c r="L148" s="76" t="n">
        <f aca="false">I148*F148</f>
        <v>0</v>
      </c>
      <c r="M148" s="77" t="n">
        <f aca="false">ROUND(L148*(1+$M$4),2)</f>
        <v>0</v>
      </c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</row>
    <row r="149" customFormat="false" ht="35.05" hidden="false" customHeight="false" outlineLevel="0" collapsed="false">
      <c r="A149" s="71" t="s">
        <v>481</v>
      </c>
      <c r="B149" s="72" t="s">
        <v>482</v>
      </c>
      <c r="C149" s="73" t="s">
        <v>483</v>
      </c>
      <c r="D149" s="74" t="s">
        <v>484</v>
      </c>
      <c r="E149" s="71" t="s">
        <v>36</v>
      </c>
      <c r="F149" s="75" t="n">
        <v>12</v>
      </c>
      <c r="G149" s="76"/>
      <c r="H149" s="76"/>
      <c r="I149" s="76" t="n">
        <f aca="false">G149+H149</f>
        <v>0</v>
      </c>
      <c r="J149" s="76" t="n">
        <f aca="false">G149*F149</f>
        <v>0</v>
      </c>
      <c r="K149" s="76" t="n">
        <f aca="false">H149*F149</f>
        <v>0</v>
      </c>
      <c r="L149" s="76" t="n">
        <f aca="false">I149*F149</f>
        <v>0</v>
      </c>
      <c r="M149" s="77" t="n">
        <f aca="false">ROUND(L149*(1+$M$4),2)</f>
        <v>0</v>
      </c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</row>
    <row r="150" customFormat="false" ht="35.05" hidden="false" customHeight="false" outlineLevel="0" collapsed="false">
      <c r="A150" s="71" t="s">
        <v>485</v>
      </c>
      <c r="B150" s="72" t="s">
        <v>486</v>
      </c>
      <c r="C150" s="73" t="s">
        <v>487</v>
      </c>
      <c r="D150" s="74" t="s">
        <v>488</v>
      </c>
      <c r="E150" s="71" t="s">
        <v>36</v>
      </c>
      <c r="F150" s="75" t="n">
        <v>1</v>
      </c>
      <c r="G150" s="76"/>
      <c r="H150" s="76"/>
      <c r="I150" s="76" t="n">
        <f aca="false">G150+H150</f>
        <v>0</v>
      </c>
      <c r="J150" s="76" t="n">
        <f aca="false">G150*F150</f>
        <v>0</v>
      </c>
      <c r="K150" s="76" t="n">
        <f aca="false">H150*F150</f>
        <v>0</v>
      </c>
      <c r="L150" s="76" t="n">
        <f aca="false">I150*F150</f>
        <v>0</v>
      </c>
      <c r="M150" s="77" t="n">
        <f aca="false">ROUND(L150*(1+$M$4),2)</f>
        <v>0</v>
      </c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</row>
    <row r="151" customFormat="false" ht="35.05" hidden="false" customHeight="false" outlineLevel="0" collapsed="false">
      <c r="A151" s="71" t="s">
        <v>489</v>
      </c>
      <c r="B151" s="72" t="s">
        <v>490</v>
      </c>
      <c r="C151" s="73" t="s">
        <v>491</v>
      </c>
      <c r="D151" s="74" t="s">
        <v>492</v>
      </c>
      <c r="E151" s="71" t="s">
        <v>36</v>
      </c>
      <c r="F151" s="75" t="n">
        <v>2</v>
      </c>
      <c r="G151" s="76"/>
      <c r="H151" s="76"/>
      <c r="I151" s="76" t="n">
        <f aca="false">G151+H151</f>
        <v>0</v>
      </c>
      <c r="J151" s="76" t="n">
        <f aca="false">G151*F151</f>
        <v>0</v>
      </c>
      <c r="K151" s="76" t="n">
        <f aca="false">H151*F151</f>
        <v>0</v>
      </c>
      <c r="L151" s="76" t="n">
        <f aca="false">I151*F151</f>
        <v>0</v>
      </c>
      <c r="M151" s="77" t="n">
        <f aca="false">ROUND(L151*(1+$M$4),2)</f>
        <v>0</v>
      </c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</row>
    <row r="152" customFormat="false" ht="35.05" hidden="false" customHeight="false" outlineLevel="0" collapsed="false">
      <c r="A152" s="71" t="s">
        <v>493</v>
      </c>
      <c r="B152" s="72" t="s">
        <v>494</v>
      </c>
      <c r="C152" s="73" t="s">
        <v>495</v>
      </c>
      <c r="D152" s="74" t="s">
        <v>496</v>
      </c>
      <c r="E152" s="71" t="s">
        <v>36</v>
      </c>
      <c r="F152" s="75" t="n">
        <v>1</v>
      </c>
      <c r="G152" s="76"/>
      <c r="H152" s="76"/>
      <c r="I152" s="76" t="n">
        <f aca="false">G152+H152</f>
        <v>0</v>
      </c>
      <c r="J152" s="76" t="n">
        <f aca="false">G152*F152</f>
        <v>0</v>
      </c>
      <c r="K152" s="76" t="n">
        <f aca="false">H152*F152</f>
        <v>0</v>
      </c>
      <c r="L152" s="76" t="n">
        <f aca="false">I152*F152</f>
        <v>0</v>
      </c>
      <c r="M152" s="77" t="n">
        <f aca="false">ROUND(L152*(1+$M$4),2)</f>
        <v>0</v>
      </c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</row>
    <row r="153" customFormat="false" ht="35.05" hidden="false" customHeight="false" outlineLevel="0" collapsed="false">
      <c r="A153" s="71" t="s">
        <v>497</v>
      </c>
      <c r="B153" s="72" t="s">
        <v>498</v>
      </c>
      <c r="C153" s="73" t="s">
        <v>499</v>
      </c>
      <c r="D153" s="74" t="s">
        <v>500</v>
      </c>
      <c r="E153" s="71" t="s">
        <v>36</v>
      </c>
      <c r="F153" s="75" t="n">
        <v>1</v>
      </c>
      <c r="G153" s="76"/>
      <c r="H153" s="76"/>
      <c r="I153" s="76" t="n">
        <f aca="false">G153+H153</f>
        <v>0</v>
      </c>
      <c r="J153" s="76" t="n">
        <f aca="false">G153*F153</f>
        <v>0</v>
      </c>
      <c r="K153" s="76" t="n">
        <f aca="false">H153*F153</f>
        <v>0</v>
      </c>
      <c r="L153" s="76" t="n">
        <f aca="false">I153*F153</f>
        <v>0</v>
      </c>
      <c r="M153" s="77" t="n">
        <f aca="false">ROUND(L153*(1+$M$4),2)</f>
        <v>0</v>
      </c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</row>
    <row r="154" customFormat="false" ht="23.85" hidden="false" customHeight="false" outlineLevel="0" collapsed="false">
      <c r="A154" s="71" t="s">
        <v>501</v>
      </c>
      <c r="B154" s="72" t="s">
        <v>502</v>
      </c>
      <c r="C154" s="73" t="s">
        <v>503</v>
      </c>
      <c r="D154" s="74" t="s">
        <v>504</v>
      </c>
      <c r="E154" s="71" t="s">
        <v>36</v>
      </c>
      <c r="F154" s="75" t="n">
        <v>5</v>
      </c>
      <c r="G154" s="76"/>
      <c r="H154" s="76"/>
      <c r="I154" s="76" t="n">
        <f aca="false">G154+H154</f>
        <v>0</v>
      </c>
      <c r="J154" s="76" t="n">
        <f aca="false">G154*F154</f>
        <v>0</v>
      </c>
      <c r="K154" s="76" t="n">
        <f aca="false">H154*F154</f>
        <v>0</v>
      </c>
      <c r="L154" s="76" t="n">
        <f aca="false">I154*F154</f>
        <v>0</v>
      </c>
      <c r="M154" s="77" t="n">
        <f aca="false">ROUND(L154*(1+$M$4),2)</f>
        <v>0</v>
      </c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</row>
    <row r="155" customFormat="false" ht="15" hidden="false" customHeight="true" outlineLevel="0" collapsed="false">
      <c r="A155" s="154" t="s">
        <v>505</v>
      </c>
      <c r="B155" s="154"/>
      <c r="C155" s="154"/>
      <c r="D155" s="155"/>
      <c r="E155" s="154"/>
      <c r="F155" s="156"/>
      <c r="G155" s="157"/>
      <c r="H155" s="157"/>
      <c r="I155" s="157"/>
      <c r="J155" s="157"/>
      <c r="K155" s="157"/>
      <c r="L155" s="157"/>
      <c r="M155" s="158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</row>
    <row r="156" customFormat="false" ht="68.65" hidden="false" customHeight="false" outlineLevel="0" collapsed="false">
      <c r="A156" s="71" t="s">
        <v>506</v>
      </c>
      <c r="B156" s="72" t="s">
        <v>454</v>
      </c>
      <c r="C156" s="73" t="s">
        <v>507</v>
      </c>
      <c r="D156" s="74" t="s">
        <v>456</v>
      </c>
      <c r="E156" s="71" t="s">
        <v>145</v>
      </c>
      <c r="F156" s="159" t="n">
        <v>180</v>
      </c>
      <c r="G156" s="76"/>
      <c r="H156" s="76"/>
      <c r="I156" s="76" t="n">
        <f aca="false">G156+H156</f>
        <v>0</v>
      </c>
      <c r="J156" s="76" t="n">
        <f aca="false">G156*F156</f>
        <v>0</v>
      </c>
      <c r="K156" s="76" t="n">
        <f aca="false">H156*F156</f>
        <v>0</v>
      </c>
      <c r="L156" s="76" t="n">
        <f aca="false">I156*F156</f>
        <v>0</v>
      </c>
      <c r="M156" s="77" t="n">
        <f aca="false">ROUND(L156*(1+$M$4),2)</f>
        <v>0</v>
      </c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</row>
    <row r="157" customFormat="false" ht="35.05" hidden="false" customHeight="false" outlineLevel="0" collapsed="false">
      <c r="A157" s="71" t="s">
        <v>508</v>
      </c>
      <c r="B157" s="72" t="s">
        <v>458</v>
      </c>
      <c r="C157" s="73" t="s">
        <v>459</v>
      </c>
      <c r="D157" s="74" t="s">
        <v>460</v>
      </c>
      <c r="E157" s="71" t="s">
        <v>145</v>
      </c>
      <c r="F157" s="159" t="n">
        <v>12</v>
      </c>
      <c r="G157" s="76"/>
      <c r="H157" s="76"/>
      <c r="I157" s="76" t="n">
        <f aca="false">G157+H157</f>
        <v>0</v>
      </c>
      <c r="J157" s="76" t="n">
        <f aca="false">G157*F157</f>
        <v>0</v>
      </c>
      <c r="K157" s="76" t="n">
        <f aca="false">H157*F157</f>
        <v>0</v>
      </c>
      <c r="L157" s="76" t="n">
        <f aca="false">I157*F157</f>
        <v>0</v>
      </c>
      <c r="M157" s="77" t="n">
        <f aca="false">ROUND(L157*(1+$M$4),2)</f>
        <v>0</v>
      </c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</row>
    <row r="158" customFormat="false" ht="35.05" hidden="false" customHeight="false" outlineLevel="0" collapsed="false">
      <c r="A158" s="71" t="s">
        <v>509</v>
      </c>
      <c r="B158" s="72" t="s">
        <v>462</v>
      </c>
      <c r="C158" s="73" t="s">
        <v>463</v>
      </c>
      <c r="D158" s="74" t="s">
        <v>464</v>
      </c>
      <c r="E158" s="71" t="s">
        <v>66</v>
      </c>
      <c r="F158" s="159" t="n">
        <v>43.5</v>
      </c>
      <c r="G158" s="76"/>
      <c r="H158" s="76"/>
      <c r="I158" s="76" t="n">
        <f aca="false">G158+H158</f>
        <v>0</v>
      </c>
      <c r="J158" s="76" t="n">
        <f aca="false">G158*F158</f>
        <v>0</v>
      </c>
      <c r="K158" s="76" t="n">
        <f aca="false">H158*F158</f>
        <v>0</v>
      </c>
      <c r="L158" s="76" t="n">
        <f aca="false">I158*F158</f>
        <v>0</v>
      </c>
      <c r="M158" s="77" t="n">
        <f aca="false">ROUND(L158*(1+$M$4),2)</f>
        <v>0</v>
      </c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</row>
    <row r="159" customFormat="false" ht="68.65" hidden="false" customHeight="false" outlineLevel="0" collapsed="false">
      <c r="A159" s="71" t="s">
        <v>510</v>
      </c>
      <c r="B159" s="72" t="s">
        <v>466</v>
      </c>
      <c r="C159" s="73" t="s">
        <v>467</v>
      </c>
      <c r="D159" s="74" t="s">
        <v>468</v>
      </c>
      <c r="E159" s="71" t="s">
        <v>145</v>
      </c>
      <c r="F159" s="159" t="n">
        <v>165</v>
      </c>
      <c r="G159" s="76"/>
      <c r="H159" s="76"/>
      <c r="I159" s="76" t="n">
        <f aca="false">G159+H159</f>
        <v>0</v>
      </c>
      <c r="J159" s="76" t="n">
        <f aca="false">G159*F159</f>
        <v>0</v>
      </c>
      <c r="K159" s="76" t="n">
        <f aca="false">H159*F159</f>
        <v>0</v>
      </c>
      <c r="L159" s="76" t="n">
        <f aca="false">I159*F159</f>
        <v>0</v>
      </c>
      <c r="M159" s="77" t="n">
        <f aca="false">ROUND(L159*(1+$M$4),2)</f>
        <v>0</v>
      </c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</row>
    <row r="160" customFormat="false" ht="57.45" hidden="false" customHeight="false" outlineLevel="0" collapsed="false">
      <c r="A160" s="71" t="s">
        <v>511</v>
      </c>
      <c r="B160" s="72" t="s">
        <v>470</v>
      </c>
      <c r="C160" s="73" t="s">
        <v>471</v>
      </c>
      <c r="D160" s="74" t="s">
        <v>472</v>
      </c>
      <c r="E160" s="71" t="s">
        <v>73</v>
      </c>
      <c r="F160" s="75" t="n">
        <v>37</v>
      </c>
      <c r="G160" s="76"/>
      <c r="H160" s="76"/>
      <c r="I160" s="76" t="n">
        <f aca="false">G160+H160</f>
        <v>0</v>
      </c>
      <c r="J160" s="76" t="n">
        <f aca="false">G160*F160</f>
        <v>0</v>
      </c>
      <c r="K160" s="76" t="n">
        <f aca="false">H160*F160</f>
        <v>0</v>
      </c>
      <c r="L160" s="76" t="n">
        <f aca="false">I160*F160</f>
        <v>0</v>
      </c>
      <c r="M160" s="77" t="n">
        <f aca="false">ROUND(L160*(1+$M$4),2)</f>
        <v>0</v>
      </c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</row>
    <row r="161" customFormat="false" ht="57.45" hidden="false" customHeight="false" outlineLevel="0" collapsed="false">
      <c r="A161" s="71" t="s">
        <v>512</v>
      </c>
      <c r="B161" s="72" t="s">
        <v>474</v>
      </c>
      <c r="C161" s="73" t="s">
        <v>475</v>
      </c>
      <c r="D161" s="74" t="s">
        <v>476</v>
      </c>
      <c r="E161" s="71" t="s">
        <v>73</v>
      </c>
      <c r="F161" s="75" t="n">
        <v>12</v>
      </c>
      <c r="G161" s="76"/>
      <c r="H161" s="76"/>
      <c r="I161" s="76" t="n">
        <f aca="false">G161+H161</f>
        <v>0</v>
      </c>
      <c r="J161" s="76" t="n">
        <f aca="false">G161*F161</f>
        <v>0</v>
      </c>
      <c r="K161" s="76" t="n">
        <f aca="false">H161*F161</f>
        <v>0</v>
      </c>
      <c r="L161" s="76" t="n">
        <f aca="false">I161*F161</f>
        <v>0</v>
      </c>
      <c r="M161" s="77" t="n">
        <f aca="false">ROUND(L161*(1+$M$4),2)</f>
        <v>0</v>
      </c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</row>
    <row r="162" customFormat="false" ht="35.05" hidden="false" customHeight="false" outlineLevel="0" collapsed="false">
      <c r="A162" s="71" t="s">
        <v>513</v>
      </c>
      <c r="B162" s="72" t="s">
        <v>478</v>
      </c>
      <c r="C162" s="73" t="s">
        <v>479</v>
      </c>
      <c r="D162" s="74" t="s">
        <v>480</v>
      </c>
      <c r="E162" s="71" t="s">
        <v>66</v>
      </c>
      <c r="F162" s="75" t="n">
        <f aca="false">(F160*2*PI()*0.15*0.2)+(F161*2*PI()*0.2*0.3)</f>
        <v>11.4982291121386</v>
      </c>
      <c r="G162" s="76"/>
      <c r="H162" s="76"/>
      <c r="I162" s="76" t="n">
        <f aca="false">G162+H162</f>
        <v>0</v>
      </c>
      <c r="J162" s="76" t="n">
        <f aca="false">G162*F162</f>
        <v>0</v>
      </c>
      <c r="K162" s="76" t="n">
        <f aca="false">H162*F162</f>
        <v>0</v>
      </c>
      <c r="L162" s="76" t="n">
        <f aca="false">I162*F162</f>
        <v>0</v>
      </c>
      <c r="M162" s="77" t="n">
        <f aca="false">ROUND(L162*(1+$M$4),2)</f>
        <v>0</v>
      </c>
      <c r="N162" s="125"/>
      <c r="O162" s="125"/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  <c r="Z162" s="125"/>
      <c r="AA162" s="125"/>
      <c r="AB162" s="125"/>
      <c r="AC162" s="125"/>
      <c r="AD162" s="125"/>
      <c r="AE162" s="125"/>
      <c r="AF162" s="125"/>
      <c r="AG162" s="125"/>
      <c r="AH162" s="125"/>
      <c r="AI162" s="125"/>
      <c r="AJ162" s="125"/>
    </row>
    <row r="163" customFormat="false" ht="35.05" hidden="false" customHeight="false" outlineLevel="0" collapsed="false">
      <c r="A163" s="71" t="s">
        <v>514</v>
      </c>
      <c r="B163" s="72" t="s">
        <v>482</v>
      </c>
      <c r="C163" s="73" t="s">
        <v>483</v>
      </c>
      <c r="D163" s="74" t="s">
        <v>484</v>
      </c>
      <c r="E163" s="71" t="s">
        <v>36</v>
      </c>
      <c r="F163" s="75" t="n">
        <v>4</v>
      </c>
      <c r="G163" s="76"/>
      <c r="H163" s="76"/>
      <c r="I163" s="76" t="n">
        <f aca="false">G163+H163</f>
        <v>0</v>
      </c>
      <c r="J163" s="76" t="n">
        <f aca="false">G163*F163</f>
        <v>0</v>
      </c>
      <c r="K163" s="76" t="n">
        <f aca="false">H163*F163</f>
        <v>0</v>
      </c>
      <c r="L163" s="76" t="n">
        <f aca="false">I163*F163</f>
        <v>0</v>
      </c>
      <c r="M163" s="77" t="n">
        <f aca="false">ROUND(L163*(1+$M$4),2)</f>
        <v>0</v>
      </c>
      <c r="N163" s="125"/>
      <c r="O163" s="125"/>
      <c r="P163" s="125"/>
      <c r="Q163" s="125"/>
      <c r="R163" s="125"/>
      <c r="S163" s="125"/>
      <c r="T163" s="125"/>
      <c r="U163" s="125"/>
      <c r="V163" s="125"/>
      <c r="W163" s="125"/>
      <c r="X163" s="125"/>
      <c r="Y163" s="125"/>
      <c r="Z163" s="125"/>
      <c r="AA163" s="125"/>
      <c r="AB163" s="125"/>
      <c r="AC163" s="125"/>
      <c r="AD163" s="125"/>
      <c r="AE163" s="125"/>
      <c r="AF163" s="125"/>
      <c r="AG163" s="125"/>
      <c r="AH163" s="125"/>
      <c r="AI163" s="125"/>
      <c r="AJ163" s="125"/>
    </row>
    <row r="164" customFormat="false" ht="35.05" hidden="false" customHeight="false" outlineLevel="0" collapsed="false">
      <c r="A164" s="71" t="s">
        <v>515</v>
      </c>
      <c r="B164" s="72" t="s">
        <v>490</v>
      </c>
      <c r="C164" s="73" t="s">
        <v>491</v>
      </c>
      <c r="D164" s="74" t="s">
        <v>492</v>
      </c>
      <c r="E164" s="71" t="s">
        <v>36</v>
      </c>
      <c r="F164" s="75" t="n">
        <v>1</v>
      </c>
      <c r="G164" s="76"/>
      <c r="H164" s="76"/>
      <c r="I164" s="76" t="n">
        <f aca="false">G164+H164</f>
        <v>0</v>
      </c>
      <c r="J164" s="76" t="n">
        <f aca="false">G164*F164</f>
        <v>0</v>
      </c>
      <c r="K164" s="76" t="n">
        <f aca="false">H164*F164</f>
        <v>0</v>
      </c>
      <c r="L164" s="76" t="n">
        <f aca="false">I164*F164</f>
        <v>0</v>
      </c>
      <c r="M164" s="77" t="n">
        <f aca="false">ROUND(L164*(1+$M$4),2)</f>
        <v>0</v>
      </c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</row>
    <row r="165" customFormat="false" ht="23.85" hidden="false" customHeight="false" outlineLevel="0" collapsed="false">
      <c r="A165" s="71" t="s">
        <v>516</v>
      </c>
      <c r="B165" s="72" t="s">
        <v>502</v>
      </c>
      <c r="C165" s="73" t="s">
        <v>503</v>
      </c>
      <c r="D165" s="74" t="s">
        <v>504</v>
      </c>
      <c r="E165" s="71" t="s">
        <v>36</v>
      </c>
      <c r="F165" s="75" t="n">
        <v>1</v>
      </c>
      <c r="G165" s="76"/>
      <c r="H165" s="76"/>
      <c r="I165" s="76" t="n">
        <f aca="false">G165+H165</f>
        <v>0</v>
      </c>
      <c r="J165" s="76" t="n">
        <f aca="false">G165*F165</f>
        <v>0</v>
      </c>
      <c r="K165" s="76" t="n">
        <f aca="false">H165*F165</f>
        <v>0</v>
      </c>
      <c r="L165" s="76" t="n">
        <f aca="false">I165*F165</f>
        <v>0</v>
      </c>
      <c r="M165" s="77" t="n">
        <f aca="false">ROUND(L165*(1+$M$4),2)</f>
        <v>0</v>
      </c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</row>
    <row r="166" customFormat="false" ht="15" hidden="false" customHeight="true" outlineLevel="0" collapsed="false">
      <c r="A166" s="154" t="s">
        <v>517</v>
      </c>
      <c r="B166" s="154"/>
      <c r="C166" s="154"/>
      <c r="D166" s="155"/>
      <c r="E166" s="154"/>
      <c r="F166" s="156"/>
      <c r="G166" s="157"/>
      <c r="H166" s="157"/>
      <c r="I166" s="157"/>
      <c r="J166" s="157"/>
      <c r="K166" s="157"/>
      <c r="L166" s="157"/>
      <c r="M166" s="158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0"/>
    </row>
    <row r="167" customFormat="false" ht="57.45" hidden="false" customHeight="false" outlineLevel="0" collapsed="false">
      <c r="A167" s="71" t="s">
        <v>518</v>
      </c>
      <c r="B167" s="72" t="s">
        <v>519</v>
      </c>
      <c r="C167" s="73" t="s">
        <v>520</v>
      </c>
      <c r="D167" s="74" t="s">
        <v>521</v>
      </c>
      <c r="E167" s="71" t="s">
        <v>145</v>
      </c>
      <c r="F167" s="75" t="n">
        <v>5.18</v>
      </c>
      <c r="G167" s="76"/>
      <c r="H167" s="76"/>
      <c r="I167" s="76" t="n">
        <f aca="false">H167+G167</f>
        <v>0</v>
      </c>
      <c r="J167" s="76" t="n">
        <f aca="false">G167*F167</f>
        <v>0</v>
      </c>
      <c r="K167" s="76" t="n">
        <f aca="false">H167*F167</f>
        <v>0</v>
      </c>
      <c r="L167" s="76" t="n">
        <f aca="false">I167*F167</f>
        <v>0</v>
      </c>
      <c r="M167" s="77" t="n">
        <f aca="false">ROUND(L167*(1+$M$4),2)</f>
        <v>0</v>
      </c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0"/>
    </row>
    <row r="168" customFormat="false" ht="12.75" hidden="false" customHeight="true" outlineLevel="0" collapsed="false">
      <c r="A168" s="61" t="s">
        <v>522</v>
      </c>
      <c r="B168" s="62"/>
      <c r="C168" s="63"/>
      <c r="D168" s="136" t="s">
        <v>523</v>
      </c>
      <c r="E168" s="62"/>
      <c r="F168" s="137"/>
      <c r="G168" s="138"/>
      <c r="H168" s="138"/>
      <c r="I168" s="139"/>
      <c r="J168" s="67" t="n">
        <f aca="false">SUM(J169:J173)</f>
        <v>0</v>
      </c>
      <c r="K168" s="67" t="n">
        <f aca="false">SUM(K169:K173)</f>
        <v>0</v>
      </c>
      <c r="L168" s="67" t="n">
        <f aca="false">SUM(L169:L173)</f>
        <v>0</v>
      </c>
      <c r="M168" s="67" t="n">
        <f aca="false">SUM(M169:M173)</f>
        <v>0</v>
      </c>
      <c r="N168" s="38" t="n">
        <f aca="false">M168</f>
        <v>0</v>
      </c>
      <c r="O168" s="69" t="n">
        <f aca="false">L168</f>
        <v>0</v>
      </c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</row>
    <row r="169" customFormat="false" ht="46.25" hidden="false" customHeight="false" outlineLevel="0" collapsed="false">
      <c r="A169" s="71" t="s">
        <v>524</v>
      </c>
      <c r="B169" s="72" t="s">
        <v>525</v>
      </c>
      <c r="C169" s="73" t="s">
        <v>526</v>
      </c>
      <c r="D169" s="74" t="s">
        <v>527</v>
      </c>
      <c r="E169" s="71" t="s">
        <v>36</v>
      </c>
      <c r="F169" s="75" t="n">
        <v>5</v>
      </c>
      <c r="G169" s="76"/>
      <c r="H169" s="76"/>
      <c r="I169" s="76" t="n">
        <f aca="false">G169+H169</f>
        <v>0</v>
      </c>
      <c r="J169" s="76" t="n">
        <f aca="false">G169*F169</f>
        <v>0</v>
      </c>
      <c r="K169" s="76" t="n">
        <f aca="false">H169*F169</f>
        <v>0</v>
      </c>
      <c r="L169" s="76" t="n">
        <f aca="false">I169*F169</f>
        <v>0</v>
      </c>
      <c r="M169" s="77" t="n">
        <f aca="false">ROUND(L169*(1+$M$4),2)</f>
        <v>0</v>
      </c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</row>
    <row r="170" customFormat="false" ht="23.85" hidden="false" customHeight="false" outlineLevel="0" collapsed="false">
      <c r="A170" s="71" t="s">
        <v>528</v>
      </c>
      <c r="B170" s="72" t="s">
        <v>529</v>
      </c>
      <c r="C170" s="73" t="s">
        <v>530</v>
      </c>
      <c r="D170" s="74" t="str">
        <f aca="false">COMPOSIÇÕES!A47</f>
        <v>COMP. 04 - FORNECIMENTO E INSTALAÇÃO DE PLACA DE SINALIZAÇÃO VERTICAL VIÁRIA</v>
      </c>
      <c r="E170" s="71" t="s">
        <v>36</v>
      </c>
      <c r="F170" s="75" t="n">
        <v>4</v>
      </c>
      <c r="G170" s="76"/>
      <c r="H170" s="76"/>
      <c r="I170" s="76" t="n">
        <f aca="false">COMPOSIÇÕES!$K$55</f>
        <v>0</v>
      </c>
      <c r="J170" s="76" t="n">
        <f aca="false">G170*F170</f>
        <v>0</v>
      </c>
      <c r="K170" s="76" t="n">
        <f aca="false">H170*F170</f>
        <v>0</v>
      </c>
      <c r="L170" s="76" t="n">
        <f aca="false">I170*F170</f>
        <v>0</v>
      </c>
      <c r="M170" s="77" t="n">
        <f aca="false">ROUND(L170*(1+$M$4),2)</f>
        <v>0</v>
      </c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</row>
    <row r="171" customFormat="false" ht="23.85" hidden="false" customHeight="false" outlineLevel="0" collapsed="false">
      <c r="A171" s="71" t="s">
        <v>531</v>
      </c>
      <c r="B171" s="72" t="s">
        <v>532</v>
      </c>
      <c r="C171" s="73" t="s">
        <v>530</v>
      </c>
      <c r="D171" s="74" t="str">
        <f aca="false">COMPOSIÇÕES!A47</f>
        <v>COMP. 04 - FORNECIMENTO E INSTALAÇÃO DE PLACA DE SINALIZAÇÃO VERTICAL VIÁRIA</v>
      </c>
      <c r="E171" s="71" t="s">
        <v>36</v>
      </c>
      <c r="F171" s="75" t="n">
        <v>1</v>
      </c>
      <c r="G171" s="76"/>
      <c r="H171" s="76"/>
      <c r="I171" s="76" t="n">
        <f aca="false">COMPOSIÇÕES!$K$55</f>
        <v>0</v>
      </c>
      <c r="J171" s="76" t="n">
        <f aca="false">G171*F171</f>
        <v>0</v>
      </c>
      <c r="K171" s="76" t="n">
        <f aca="false">H171*F171</f>
        <v>0</v>
      </c>
      <c r="L171" s="76" t="n">
        <f aca="false">I171*F171</f>
        <v>0</v>
      </c>
      <c r="M171" s="77" t="n">
        <f aca="false">ROUND(L171*(1+$M$4),2)</f>
        <v>0</v>
      </c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</row>
    <row r="172" customFormat="false" ht="23.85" hidden="false" customHeight="false" outlineLevel="0" collapsed="false">
      <c r="A172" s="71" t="s">
        <v>533</v>
      </c>
      <c r="B172" s="72" t="s">
        <v>534</v>
      </c>
      <c r="C172" s="73" t="s">
        <v>530</v>
      </c>
      <c r="D172" s="74" t="str">
        <f aca="false">COMPOSIÇÕES!A47</f>
        <v>COMP. 04 - FORNECIMENTO E INSTALAÇÃO DE PLACA DE SINALIZAÇÃO VERTICAL VIÁRIA</v>
      </c>
      <c r="E172" s="71" t="s">
        <v>36</v>
      </c>
      <c r="F172" s="75" t="n">
        <v>1</v>
      </c>
      <c r="G172" s="76"/>
      <c r="H172" s="76"/>
      <c r="I172" s="76" t="n">
        <f aca="false">COMPOSIÇÕES!$K$55</f>
        <v>0</v>
      </c>
      <c r="J172" s="76" t="n">
        <f aca="false">G172*F172</f>
        <v>0</v>
      </c>
      <c r="K172" s="76" t="n">
        <f aca="false">H172*F172</f>
        <v>0</v>
      </c>
      <c r="L172" s="76" t="n">
        <f aca="false">I172*F172</f>
        <v>0</v>
      </c>
      <c r="M172" s="77" t="n">
        <f aca="false">ROUND(L172*(1+$M$4),2)</f>
        <v>0</v>
      </c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</row>
    <row r="173" customFormat="false" ht="23.85" hidden="false" customHeight="false" outlineLevel="0" collapsed="false">
      <c r="A173" s="71" t="s">
        <v>535</v>
      </c>
      <c r="B173" s="72" t="s">
        <v>536</v>
      </c>
      <c r="C173" s="73" t="s">
        <v>530</v>
      </c>
      <c r="D173" s="74" t="str">
        <f aca="false">COMPOSIÇÕES!A47</f>
        <v>COMP. 04 - FORNECIMENTO E INSTALAÇÃO DE PLACA DE SINALIZAÇÃO VERTICAL VIÁRIA</v>
      </c>
      <c r="E173" s="71" t="s">
        <v>36</v>
      </c>
      <c r="F173" s="75" t="n">
        <v>1</v>
      </c>
      <c r="G173" s="76"/>
      <c r="H173" s="76"/>
      <c r="I173" s="76" t="n">
        <f aca="false">COMPOSIÇÕES!$K$55</f>
        <v>0</v>
      </c>
      <c r="J173" s="76" t="n">
        <f aca="false">G173*F173</f>
        <v>0</v>
      </c>
      <c r="K173" s="76" t="n">
        <f aca="false">H173*F173</f>
        <v>0</v>
      </c>
      <c r="L173" s="76" t="n">
        <f aca="false">I173*F173</f>
        <v>0</v>
      </c>
      <c r="M173" s="77" t="n">
        <f aca="false">ROUND(L173*(1+$M$4),2)</f>
        <v>0</v>
      </c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</row>
    <row r="174" customFormat="false" ht="15" hidden="false" customHeight="false" outlineLevel="0" collapsed="false">
      <c r="A174" s="160" t="s">
        <v>537</v>
      </c>
      <c r="B174" s="161"/>
      <c r="C174" s="161"/>
      <c r="D174" s="162" t="s">
        <v>538</v>
      </c>
      <c r="E174" s="161"/>
      <c r="F174" s="163"/>
      <c r="G174" s="164"/>
      <c r="H174" s="164"/>
      <c r="I174" s="164"/>
      <c r="J174" s="165" t="n">
        <f aca="false">SUM(J175:J179)</f>
        <v>0</v>
      </c>
      <c r="K174" s="165" t="n">
        <f aca="false">SUM(K175:K179)</f>
        <v>0</v>
      </c>
      <c r="L174" s="165" t="n">
        <f aca="false">SUM(L175:L179)</f>
        <v>0</v>
      </c>
      <c r="M174" s="165" t="n">
        <f aca="false">SUM(M175:M179)</f>
        <v>0</v>
      </c>
      <c r="N174" s="166" t="n">
        <f aca="false">M174</f>
        <v>0</v>
      </c>
      <c r="O174" s="69" t="n">
        <f aca="false">L174</f>
        <v>0</v>
      </c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 s="167"/>
      <c r="AJ174" s="167"/>
    </row>
    <row r="175" customFormat="false" ht="46.25" hidden="false" customHeight="false" outlineLevel="0" collapsed="false">
      <c r="A175" s="71" t="s">
        <v>539</v>
      </c>
      <c r="B175" s="72" t="s">
        <v>540</v>
      </c>
      <c r="C175" s="73" t="s">
        <v>541</v>
      </c>
      <c r="D175" s="74" t="s">
        <v>542</v>
      </c>
      <c r="E175" s="71" t="s">
        <v>145</v>
      </c>
      <c r="F175" s="75" t="n">
        <v>400</v>
      </c>
      <c r="G175" s="76"/>
      <c r="H175" s="76"/>
      <c r="I175" s="113" t="n">
        <f aca="false">H175+G175</f>
        <v>0</v>
      </c>
      <c r="J175" s="76" t="n">
        <f aca="false">G175*F175</f>
        <v>0</v>
      </c>
      <c r="K175" s="76" t="n">
        <f aca="false">H175*F175</f>
        <v>0</v>
      </c>
      <c r="L175" s="76" t="n">
        <f aca="false">I175*F175</f>
        <v>0</v>
      </c>
      <c r="M175" s="77" t="n">
        <f aca="false">ROUND(L175*(1+$M$4),2)</f>
        <v>0</v>
      </c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 s="167"/>
      <c r="AI175" s="167"/>
      <c r="AJ175" s="167"/>
    </row>
    <row r="176" customFormat="false" ht="35.05" hidden="false" customHeight="false" outlineLevel="0" collapsed="false">
      <c r="A176" s="71" t="s">
        <v>543</v>
      </c>
      <c r="B176" s="72" t="s">
        <v>544</v>
      </c>
      <c r="C176" s="73" t="s">
        <v>545</v>
      </c>
      <c r="D176" s="74" t="s">
        <v>546</v>
      </c>
      <c r="E176" s="71" t="s">
        <v>547</v>
      </c>
      <c r="F176" s="75" t="n">
        <f aca="false">220*3</f>
        <v>660</v>
      </c>
      <c r="G176" s="113"/>
      <c r="H176" s="113"/>
      <c r="I176" s="113" t="n">
        <f aca="false">H176+G176</f>
        <v>0</v>
      </c>
      <c r="J176" s="76" t="n">
        <f aca="false">G176*F176</f>
        <v>0</v>
      </c>
      <c r="K176" s="76" t="n">
        <f aca="false">H176*F176</f>
        <v>0</v>
      </c>
      <c r="L176" s="76" t="n">
        <f aca="false">I176*F176</f>
        <v>0</v>
      </c>
      <c r="M176" s="77" t="n">
        <f aca="false">ROUND(L176*(1+$M$4),2)</f>
        <v>0</v>
      </c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 s="167"/>
      <c r="AJ176" s="167"/>
    </row>
    <row r="177" customFormat="false" ht="57.45" hidden="false" customHeight="false" outlineLevel="0" collapsed="false">
      <c r="A177" s="71" t="s">
        <v>548</v>
      </c>
      <c r="B177" s="72" t="s">
        <v>549</v>
      </c>
      <c r="C177" s="73" t="s">
        <v>550</v>
      </c>
      <c r="D177" s="168" t="s">
        <v>551</v>
      </c>
      <c r="E177" s="71" t="s">
        <v>145</v>
      </c>
      <c r="F177" s="75" t="n">
        <v>350</v>
      </c>
      <c r="G177" s="113"/>
      <c r="H177" s="113"/>
      <c r="I177" s="113" t="n">
        <f aca="false">H177+G177</f>
        <v>0</v>
      </c>
      <c r="J177" s="76" t="n">
        <f aca="false">G177*F177</f>
        <v>0</v>
      </c>
      <c r="K177" s="76" t="n">
        <f aca="false">H177*F177</f>
        <v>0</v>
      </c>
      <c r="L177" s="76" t="n">
        <f aca="false">I177*F177</f>
        <v>0</v>
      </c>
      <c r="M177" s="77" t="n">
        <f aca="false">ROUND(L177*(1+$M$4),2)</f>
        <v>0</v>
      </c>
      <c r="N177" s="167"/>
      <c r="O177" s="167"/>
      <c r="P177" s="167"/>
      <c r="Q177" s="167"/>
      <c r="R177" s="167"/>
      <c r="S177" s="167"/>
      <c r="T177" s="167"/>
      <c r="U177" s="167"/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 s="167"/>
      <c r="AJ177" s="167"/>
    </row>
    <row r="178" customFormat="false" ht="35.05" hidden="false" customHeight="false" outlineLevel="0" collapsed="false">
      <c r="A178" s="71" t="s">
        <v>552</v>
      </c>
      <c r="B178" s="72" t="s">
        <v>553</v>
      </c>
      <c r="C178" s="73" t="s">
        <v>545</v>
      </c>
      <c r="D178" s="74" t="s">
        <v>546</v>
      </c>
      <c r="E178" s="71" t="s">
        <v>547</v>
      </c>
      <c r="F178" s="75" t="n">
        <v>950</v>
      </c>
      <c r="G178" s="113"/>
      <c r="H178" s="113"/>
      <c r="I178" s="113" t="n">
        <f aca="false">H178+G178</f>
        <v>0</v>
      </c>
      <c r="J178" s="76" t="n">
        <f aca="false">G178*F178</f>
        <v>0</v>
      </c>
      <c r="K178" s="76" t="n">
        <f aca="false">H178*F178</f>
        <v>0</v>
      </c>
      <c r="L178" s="76" t="n">
        <f aca="false">I178*F178</f>
        <v>0</v>
      </c>
      <c r="M178" s="77" t="n">
        <f aca="false">ROUND(L178*(1+$M$4),2)</f>
        <v>0</v>
      </c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 s="167"/>
      <c r="AJ178" s="167"/>
    </row>
    <row r="179" customFormat="false" ht="23.85" hidden="false" customHeight="false" outlineLevel="0" collapsed="false">
      <c r="A179" s="71" t="s">
        <v>554</v>
      </c>
      <c r="B179" s="72" t="s">
        <v>555</v>
      </c>
      <c r="C179" s="73" t="s">
        <v>556</v>
      </c>
      <c r="D179" s="74" t="s">
        <v>557</v>
      </c>
      <c r="E179" s="71" t="s">
        <v>66</v>
      </c>
      <c r="F179" s="75" t="n">
        <f aca="false">F96</f>
        <v>1507</v>
      </c>
      <c r="G179" s="113"/>
      <c r="H179" s="113"/>
      <c r="I179" s="113" t="n">
        <f aca="false">H179+G179</f>
        <v>0</v>
      </c>
      <c r="J179" s="76" t="n">
        <f aca="false">G179*F179</f>
        <v>0</v>
      </c>
      <c r="K179" s="76" t="n">
        <f aca="false">H179*F179</f>
        <v>0</v>
      </c>
      <c r="L179" s="76" t="n">
        <f aca="false">I179*F179</f>
        <v>0</v>
      </c>
      <c r="M179" s="77" t="n">
        <f aca="false">ROUND(L179*(1+$M$4),2)</f>
        <v>0</v>
      </c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 s="167"/>
      <c r="AJ179" s="167"/>
    </row>
    <row r="180" customFormat="false" ht="12.75" hidden="false" customHeight="true" outlineLevel="0" collapsed="false">
      <c r="A180" s="169"/>
      <c r="B180" s="170"/>
      <c r="C180" s="170"/>
      <c r="D180" s="170"/>
      <c r="E180" s="170"/>
      <c r="F180" s="170"/>
      <c r="G180" s="170"/>
      <c r="H180" s="170"/>
      <c r="I180" s="170"/>
      <c r="J180" s="170"/>
      <c r="K180" s="170"/>
      <c r="L180" s="170"/>
      <c r="M180" s="170"/>
      <c r="N180" s="144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</row>
    <row r="181" customFormat="false" ht="12.75" hidden="false" customHeight="true" outlineLevel="0" collapsed="false">
      <c r="A181" s="171"/>
      <c r="B181" s="171"/>
      <c r="C181" s="171"/>
      <c r="D181" s="171"/>
      <c r="E181" s="171"/>
      <c r="F181" s="171"/>
      <c r="G181" s="171"/>
      <c r="H181" s="171"/>
      <c r="I181" s="171"/>
      <c r="J181" s="171"/>
      <c r="K181" s="171"/>
      <c r="L181" s="171"/>
      <c r="M181" s="171"/>
      <c r="N181" s="20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</row>
    <row r="182" customFormat="false" ht="12.75" hidden="false" customHeight="true" outlineLevel="0" collapsed="false">
      <c r="A182" s="172"/>
      <c r="B182" s="173"/>
      <c r="C182" s="174"/>
      <c r="D182" s="175"/>
      <c r="E182" s="176"/>
      <c r="F182" s="153"/>
      <c r="G182" s="21"/>
      <c r="H182" s="21"/>
      <c r="I182" s="177"/>
      <c r="J182" s="177"/>
      <c r="K182" s="177"/>
      <c r="L182" s="177"/>
      <c r="M182" s="177"/>
      <c r="N182" s="20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</row>
    <row r="183" customFormat="false" ht="19.7" hidden="false" customHeight="true" outlineLevel="0" collapsed="false">
      <c r="A183" s="172"/>
      <c r="B183" s="178" t="s">
        <v>558</v>
      </c>
      <c r="C183" s="178"/>
      <c r="D183" s="178"/>
      <c r="E183" s="178"/>
      <c r="F183" s="178"/>
      <c r="G183" s="21"/>
      <c r="H183" s="21"/>
      <c r="I183" s="177"/>
      <c r="J183" s="177"/>
      <c r="K183" s="177"/>
      <c r="L183" s="177"/>
      <c r="M183" s="177"/>
      <c r="N183" s="20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customFormat="false" ht="12.75" hidden="false" customHeight="true" outlineLevel="0" collapsed="false">
      <c r="A184" s="172"/>
      <c r="B184" s="173"/>
      <c r="C184" s="174"/>
      <c r="D184" s="175"/>
      <c r="E184" s="176"/>
      <c r="F184" s="153"/>
      <c r="G184" s="21"/>
      <c r="H184" s="21"/>
      <c r="I184" s="177"/>
      <c r="J184" s="177"/>
      <c r="K184" s="177"/>
      <c r="L184" s="177"/>
      <c r="M184" s="177"/>
      <c r="N184" s="20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</row>
  </sheetData>
  <mergeCells count="30">
    <mergeCell ref="A1:M1"/>
    <mergeCell ref="A2:M2"/>
    <mergeCell ref="A3:A9"/>
    <mergeCell ref="B3:C9"/>
    <mergeCell ref="D3:G3"/>
    <mergeCell ref="D4:G4"/>
    <mergeCell ref="D5:G5"/>
    <mergeCell ref="D6:G6"/>
    <mergeCell ref="D7:G7"/>
    <mergeCell ref="D8:G8"/>
    <mergeCell ref="A11:A12"/>
    <mergeCell ref="B11:B12"/>
    <mergeCell ref="C11:C12"/>
    <mergeCell ref="D11:D12"/>
    <mergeCell ref="E11:E12"/>
    <mergeCell ref="F11:F12"/>
    <mergeCell ref="G11:I11"/>
    <mergeCell ref="J11:L11"/>
    <mergeCell ref="M11:M12"/>
    <mergeCell ref="A27:C27"/>
    <mergeCell ref="A31:C31"/>
    <mergeCell ref="A36:C36"/>
    <mergeCell ref="A38:C38"/>
    <mergeCell ref="A44:C44"/>
    <mergeCell ref="A56:C56"/>
    <mergeCell ref="A141:C141"/>
    <mergeCell ref="A155:C155"/>
    <mergeCell ref="A166:C166"/>
    <mergeCell ref="A181:M181"/>
    <mergeCell ref="B183:F183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64D79"/>
    <outlinePr summaryBelow="0"/>
    <pageSetUpPr fitToPage="true"/>
  </sheetPr>
  <dimension ref="A1:AC9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14.38"/>
    <col collapsed="false" customWidth="true" hidden="false" outlineLevel="0" max="2" min="2" style="0" width="37.13"/>
    <col collapsed="false" customWidth="true" hidden="false" outlineLevel="0" max="3" min="3" style="0" width="13.63"/>
    <col collapsed="false" customWidth="true" hidden="false" outlineLevel="0" max="4" min="4" style="0" width="8.38"/>
    <col collapsed="false" customWidth="true" hidden="false" outlineLevel="0" max="5" min="5" style="0" width="7.25"/>
    <col collapsed="false" customWidth="true" hidden="false" outlineLevel="0" max="6" min="6" style="0" width="10.51"/>
    <col collapsed="false" customWidth="true" hidden="false" outlineLevel="0" max="7" min="7" style="0" width="6.63"/>
    <col collapsed="false" customWidth="true" hidden="false" outlineLevel="0" max="8" min="8" style="0" width="10.25"/>
    <col collapsed="false" customWidth="true" hidden="false" outlineLevel="0" max="9" min="9" style="0" width="6"/>
    <col collapsed="false" customWidth="true" hidden="false" outlineLevel="0" max="10" min="10" style="0" width="11.38"/>
    <col collapsed="false" customWidth="true" hidden="false" outlineLevel="0" max="11" min="11" style="0" width="6.63"/>
    <col collapsed="false" customWidth="true" hidden="false" outlineLevel="0" max="12" min="12" style="0" width="11"/>
    <col collapsed="false" customWidth="true" hidden="false" outlineLevel="0" max="13" min="13" style="0" width="6.51"/>
    <col collapsed="false" customWidth="true" hidden="false" outlineLevel="0" max="14" min="14" style="0" width="11.38"/>
    <col collapsed="false" customWidth="true" hidden="false" outlineLevel="0" max="15" min="15" style="0" width="6.51"/>
    <col collapsed="false" customWidth="true" hidden="false" outlineLevel="0" max="16" min="16" style="0" width="11.38"/>
    <col collapsed="false" customWidth="true" hidden="false" outlineLevel="0" max="17" min="17" style="0" width="7"/>
    <col collapsed="false" customWidth="true" hidden="false" outlineLevel="0" max="18" min="18" style="0" width="12.75"/>
    <col collapsed="false" customWidth="true" hidden="false" outlineLevel="0" max="19" min="19" style="0" width="6.12"/>
    <col collapsed="false" customWidth="true" hidden="false" outlineLevel="0" max="20" min="20" style="0" width="14.38"/>
    <col collapsed="false" customWidth="true" hidden="false" outlineLevel="0" max="21" min="21" style="0" width="5.75"/>
    <col collapsed="false" customWidth="true" hidden="false" outlineLevel="0" max="22" min="22" style="0" width="14.38"/>
    <col collapsed="false" customWidth="true" hidden="false" outlineLevel="0" max="23" min="23" style="0" width="6.12"/>
    <col collapsed="false" customWidth="true" hidden="false" outlineLevel="0" max="24" min="24" style="0" width="14.38"/>
    <col collapsed="false" customWidth="true" hidden="false" outlineLevel="0" max="25" min="25" style="0" width="5.25"/>
    <col collapsed="false" customWidth="true" hidden="false" outlineLevel="0" max="26" min="26" style="0" width="14.38"/>
    <col collapsed="false" customWidth="true" hidden="false" outlineLevel="0" max="27" min="27" style="0" width="6.12"/>
    <col collapsed="false" customWidth="true" hidden="false" outlineLevel="0" max="28" min="28" style="0" width="11.38"/>
    <col collapsed="false" customWidth="true" hidden="false" outlineLevel="0" max="29" min="29" style="0" width="14.38"/>
  </cols>
  <sheetData>
    <row r="1" customFormat="false" ht="15" hidden="false" customHeight="false" outlineLevel="0" collapsed="false">
      <c r="A1" s="179"/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1"/>
      <c r="V1" s="181"/>
      <c r="W1" s="181"/>
      <c r="X1" s="181"/>
      <c r="Y1" s="182"/>
      <c r="Z1" s="182"/>
      <c r="AA1" s="182"/>
      <c r="AB1" s="182"/>
      <c r="AC1" s="180"/>
    </row>
    <row r="2" customFormat="false" ht="15" hidden="false" customHeight="false" outlineLevel="0" collapsed="false">
      <c r="A2" s="183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67"/>
      <c r="V2" s="167"/>
      <c r="W2" s="167"/>
      <c r="X2" s="167"/>
      <c r="Y2" s="185"/>
      <c r="Z2" s="185"/>
      <c r="AA2" s="185"/>
      <c r="AB2" s="185"/>
      <c r="AC2" s="184"/>
    </row>
    <row r="3" customFormat="false" ht="25.35" hidden="false" customHeight="true" outlineLevel="0" collapsed="false">
      <c r="A3" s="183"/>
      <c r="B3" s="186"/>
      <c r="C3" s="187"/>
      <c r="D3" s="24" t="s">
        <v>21</v>
      </c>
      <c r="E3" s="24"/>
      <c r="F3" s="24"/>
      <c r="G3" s="24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67"/>
      <c r="V3" s="167"/>
      <c r="W3" s="167"/>
      <c r="X3" s="167"/>
      <c r="Y3" s="185"/>
      <c r="Z3" s="185"/>
      <c r="AA3" s="185"/>
      <c r="AB3" s="185"/>
      <c r="AC3" s="125"/>
    </row>
    <row r="4" customFormat="false" ht="15" hidden="false" customHeight="true" outlineLevel="0" collapsed="false">
      <c r="A4" s="183"/>
      <c r="B4" s="188"/>
      <c r="C4" s="187"/>
      <c r="D4" s="27" t="s">
        <v>22</v>
      </c>
      <c r="E4" s="27"/>
      <c r="F4" s="27"/>
      <c r="G4" s="27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67"/>
      <c r="V4" s="167"/>
      <c r="W4" s="167"/>
      <c r="X4" s="167"/>
      <c r="Y4" s="185"/>
      <c r="Z4" s="185"/>
      <c r="AA4" s="185"/>
      <c r="AB4" s="185"/>
      <c r="AC4" s="125"/>
    </row>
    <row r="5" customFormat="false" ht="15" hidden="false" customHeight="true" outlineLevel="0" collapsed="false">
      <c r="A5" s="183"/>
      <c r="B5" s="188"/>
      <c r="C5" s="187"/>
      <c r="D5" s="24" t="s">
        <v>24</v>
      </c>
      <c r="E5" s="24"/>
      <c r="F5" s="24"/>
      <c r="G5" s="24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67"/>
      <c r="V5" s="167"/>
      <c r="W5" s="167"/>
      <c r="X5" s="167"/>
      <c r="Y5" s="185"/>
      <c r="Z5" s="185"/>
      <c r="AA5" s="185"/>
      <c r="AB5" s="185"/>
      <c r="AC5" s="125"/>
    </row>
    <row r="6" customFormat="false" ht="15" hidden="false" customHeight="true" outlineLevel="0" collapsed="false">
      <c r="A6" s="183"/>
      <c r="B6" s="188"/>
      <c r="C6" s="187"/>
      <c r="D6" s="32" t="s">
        <v>26</v>
      </c>
      <c r="E6" s="32"/>
      <c r="F6" s="32"/>
      <c r="G6" s="32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67"/>
      <c r="V6" s="167"/>
      <c r="W6" s="167"/>
      <c r="X6" s="167"/>
      <c r="Y6" s="185"/>
      <c r="Z6" s="185"/>
      <c r="AA6" s="185"/>
      <c r="AB6" s="185"/>
      <c r="AC6" s="125"/>
    </row>
    <row r="7" customFormat="false" ht="15" hidden="false" customHeight="true" outlineLevel="0" collapsed="false">
      <c r="A7" s="183"/>
      <c r="B7" s="188"/>
      <c r="C7" s="187"/>
      <c r="D7" s="40" t="s">
        <v>28</v>
      </c>
      <c r="E7" s="40"/>
      <c r="F7" s="40"/>
      <c r="G7" s="40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67"/>
      <c r="V7" s="167"/>
      <c r="W7" s="167"/>
      <c r="X7" s="167"/>
      <c r="Y7" s="185"/>
      <c r="Z7" s="185"/>
      <c r="AA7" s="185"/>
      <c r="AB7" s="185"/>
      <c r="AC7" s="125"/>
    </row>
    <row r="8" customFormat="false" ht="17.9" hidden="false" customHeight="true" outlineLevel="0" collapsed="false">
      <c r="A8" s="183"/>
      <c r="B8" s="188"/>
      <c r="C8" s="187"/>
      <c r="D8" s="40" t="s">
        <v>559</v>
      </c>
      <c r="E8" s="40"/>
      <c r="F8" s="40"/>
      <c r="G8" s="40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67"/>
      <c r="V8" s="167"/>
      <c r="W8" s="167"/>
      <c r="X8" s="167"/>
      <c r="Y8" s="185"/>
      <c r="Z8" s="185"/>
      <c r="AA8" s="185"/>
      <c r="AB8" s="185"/>
      <c r="AC8" s="125"/>
    </row>
    <row r="9" customFormat="false" ht="26.1" hidden="false" customHeight="true" outlineLevel="0" collapsed="false">
      <c r="A9" s="183"/>
      <c r="B9" s="189"/>
      <c r="C9" s="187"/>
      <c r="D9" s="190" t="s">
        <v>560</v>
      </c>
      <c r="E9" s="190"/>
      <c r="F9" s="190"/>
      <c r="G9" s="190"/>
      <c r="H9" s="46" t="s">
        <v>561</v>
      </c>
      <c r="I9" s="46"/>
      <c r="J9" s="46"/>
      <c r="K9" s="46"/>
      <c r="L9" s="46"/>
      <c r="M9" s="46"/>
      <c r="N9" s="46"/>
      <c r="O9" s="46"/>
      <c r="P9" s="125"/>
      <c r="Q9" s="125"/>
      <c r="R9" s="125"/>
      <c r="S9" s="125"/>
      <c r="T9" s="125"/>
      <c r="U9" s="167"/>
      <c r="V9" s="167"/>
      <c r="W9" s="167"/>
      <c r="X9" s="167"/>
      <c r="Y9" s="185"/>
      <c r="Z9" s="185"/>
      <c r="AA9" s="185"/>
      <c r="AB9" s="185"/>
      <c r="AC9" s="125"/>
    </row>
    <row r="10" customFormat="false" ht="15" hidden="false" customHeight="false" outlineLevel="0" collapsed="false">
      <c r="A10" s="183"/>
      <c r="B10" s="49"/>
      <c r="C10" s="191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67"/>
      <c r="V10" s="167"/>
      <c r="W10" s="167"/>
      <c r="X10" s="167"/>
      <c r="Y10" s="185"/>
      <c r="Z10" s="185"/>
      <c r="AA10" s="185"/>
      <c r="AB10" s="185"/>
      <c r="AC10" s="184"/>
    </row>
    <row r="11" customFormat="false" ht="15" hidden="false" customHeight="true" outlineLevel="0" collapsed="false">
      <c r="A11" s="192" t="s">
        <v>562</v>
      </c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3"/>
      <c r="P11" s="193"/>
      <c r="Q11" s="193"/>
      <c r="R11" s="193"/>
      <c r="S11" s="193"/>
      <c r="T11" s="193"/>
      <c r="U11" s="181"/>
      <c r="V11" s="181"/>
      <c r="W11" s="181"/>
      <c r="X11" s="181"/>
      <c r="Y11" s="182"/>
      <c r="Z11" s="182"/>
      <c r="AA11" s="182"/>
      <c r="AB11" s="182"/>
      <c r="AC11" s="193"/>
    </row>
    <row r="12" customFormat="false" ht="15" hidden="false" customHeight="true" outlineLevel="0" collapsed="false">
      <c r="A12" s="194"/>
      <c r="B12" s="195" t="s">
        <v>563</v>
      </c>
      <c r="C12" s="196" t="s">
        <v>564</v>
      </c>
      <c r="D12" s="197" t="s">
        <v>565</v>
      </c>
      <c r="E12" s="197" t="s">
        <v>566</v>
      </c>
      <c r="F12" s="197"/>
      <c r="G12" s="197" t="s">
        <v>567</v>
      </c>
      <c r="H12" s="197"/>
      <c r="I12" s="197" t="s">
        <v>568</v>
      </c>
      <c r="J12" s="197"/>
      <c r="K12" s="197" t="s">
        <v>569</v>
      </c>
      <c r="L12" s="197"/>
      <c r="M12" s="197" t="s">
        <v>570</v>
      </c>
      <c r="N12" s="197"/>
      <c r="O12" s="197" t="s">
        <v>571</v>
      </c>
      <c r="P12" s="197"/>
      <c r="Q12" s="197" t="s">
        <v>572</v>
      </c>
      <c r="R12" s="197"/>
      <c r="S12" s="197" t="s">
        <v>573</v>
      </c>
      <c r="T12" s="197"/>
      <c r="U12" s="197" t="s">
        <v>574</v>
      </c>
      <c r="V12" s="197"/>
      <c r="W12" s="197" t="s">
        <v>575</v>
      </c>
      <c r="X12" s="197"/>
      <c r="Y12" s="197" t="s">
        <v>576</v>
      </c>
      <c r="Z12" s="197"/>
      <c r="AA12" s="197" t="s">
        <v>577</v>
      </c>
      <c r="AB12" s="197"/>
      <c r="AC12" s="198"/>
    </row>
    <row r="13" customFormat="false" ht="15" hidden="false" customHeight="false" outlineLevel="0" collapsed="false">
      <c r="A13" s="194"/>
      <c r="B13" s="194"/>
      <c r="C13" s="194"/>
      <c r="D13" s="194"/>
      <c r="E13" s="197" t="s">
        <v>565</v>
      </c>
      <c r="F13" s="197" t="s">
        <v>578</v>
      </c>
      <c r="G13" s="197" t="s">
        <v>565</v>
      </c>
      <c r="H13" s="197" t="s">
        <v>578</v>
      </c>
      <c r="I13" s="197" t="s">
        <v>565</v>
      </c>
      <c r="J13" s="197" t="s">
        <v>578</v>
      </c>
      <c r="K13" s="197" t="s">
        <v>565</v>
      </c>
      <c r="L13" s="197" t="s">
        <v>578</v>
      </c>
      <c r="M13" s="197" t="s">
        <v>565</v>
      </c>
      <c r="N13" s="197" t="s">
        <v>578</v>
      </c>
      <c r="O13" s="197" t="s">
        <v>565</v>
      </c>
      <c r="P13" s="197" t="s">
        <v>578</v>
      </c>
      <c r="Q13" s="197" t="s">
        <v>565</v>
      </c>
      <c r="R13" s="197" t="s">
        <v>578</v>
      </c>
      <c r="S13" s="197" t="s">
        <v>565</v>
      </c>
      <c r="T13" s="197" t="s">
        <v>578</v>
      </c>
      <c r="U13" s="199" t="s">
        <v>565</v>
      </c>
      <c r="V13" s="199" t="s">
        <v>578</v>
      </c>
      <c r="W13" s="199" t="s">
        <v>565</v>
      </c>
      <c r="X13" s="199" t="s">
        <v>578</v>
      </c>
      <c r="Y13" s="199" t="s">
        <v>565</v>
      </c>
      <c r="Z13" s="199" t="s">
        <v>578</v>
      </c>
      <c r="AA13" s="199" t="s">
        <v>565</v>
      </c>
      <c r="AB13" s="199" t="s">
        <v>578</v>
      </c>
      <c r="AC13" s="198"/>
    </row>
    <row r="14" customFormat="false" ht="15" hidden="false" customHeight="false" outlineLevel="0" collapsed="false">
      <c r="A14" s="200" t="s">
        <v>45</v>
      </c>
      <c r="B14" s="201" t="str">
        <f aca="false">VLOOKUP(A14,ORÇAMENTO!$A$2:$M$24,4,FALSE())</f>
        <v>ADMINISTRAÇÃO DA OBRA </v>
      </c>
      <c r="C14" s="202" t="n">
        <f aca="false">VLOOKUP(A14,ORÇAMENTO!$A$2:$M$173,13,FALSE())</f>
        <v>0</v>
      </c>
      <c r="D14" s="203" t="e">
        <f aca="false">C14/$C$22</f>
        <v>#DIV/0!</v>
      </c>
      <c r="E14" s="204" t="n">
        <v>0.083</v>
      </c>
      <c r="F14" s="205" t="n">
        <f aca="false">IF(E14&gt;0,E14*$C14,"  ")</f>
        <v>0</v>
      </c>
      <c r="G14" s="204" t="n">
        <v>0.083</v>
      </c>
      <c r="H14" s="205" t="n">
        <f aca="false">IF(G14&gt;0,G14*$C14,"  ")</f>
        <v>0</v>
      </c>
      <c r="I14" s="204" t="n">
        <v>0.083</v>
      </c>
      <c r="J14" s="205" t="n">
        <f aca="false">IF(I14&gt;0,I14*$C14,"  ")</f>
        <v>0</v>
      </c>
      <c r="K14" s="204" t="n">
        <v>0.083</v>
      </c>
      <c r="L14" s="205" t="n">
        <f aca="false">IF(K14&gt;0,K14*$C14,"  ")</f>
        <v>0</v>
      </c>
      <c r="M14" s="204" t="n">
        <v>0.083</v>
      </c>
      <c r="N14" s="205" t="n">
        <f aca="false">IF(M14&gt;0,M14*$C14,"  ")</f>
        <v>0</v>
      </c>
      <c r="O14" s="204" t="n">
        <v>0.083</v>
      </c>
      <c r="P14" s="205" t="n">
        <f aca="false">IF(O14&gt;0,O14*$C14,"  ")</f>
        <v>0</v>
      </c>
      <c r="Q14" s="204" t="n">
        <v>0.083</v>
      </c>
      <c r="R14" s="205" t="n">
        <f aca="false">IF(Q14&gt;0,Q14*$C14,"  ")</f>
        <v>0</v>
      </c>
      <c r="S14" s="204" t="n">
        <v>0.083</v>
      </c>
      <c r="T14" s="205" t="n">
        <f aca="false">IF(S14&gt;0,S14*$C14,"  ")</f>
        <v>0</v>
      </c>
      <c r="U14" s="204" t="n">
        <v>0.083</v>
      </c>
      <c r="V14" s="205" t="n">
        <f aca="false">IF(U14&gt;0,U14*$C14,"  ")</f>
        <v>0</v>
      </c>
      <c r="W14" s="204" t="n">
        <v>0.083</v>
      </c>
      <c r="X14" s="205" t="n">
        <f aca="false">IF(W14&gt;0,W14*$C14,"  ")</f>
        <v>0</v>
      </c>
      <c r="Y14" s="204" t="n">
        <v>0.083</v>
      </c>
      <c r="Z14" s="205" t="n">
        <f aca="false">IF(Y14&gt;0,Y14*$C14,"  ")</f>
        <v>0</v>
      </c>
      <c r="AA14" s="204" t="n">
        <v>0.087</v>
      </c>
      <c r="AB14" s="205" t="n">
        <f aca="false">IF(AA14&gt;0,AA14*$C14,"  ")</f>
        <v>0</v>
      </c>
      <c r="AC14" s="206" t="n">
        <f aca="false">O14+M14+K14+I14+G14+E14+Q14+S14+U14+W14+Y14+AA14</f>
        <v>1</v>
      </c>
    </row>
    <row r="15" customFormat="false" ht="15" hidden="false" customHeight="false" outlineLevel="0" collapsed="false">
      <c r="A15" s="200" t="s">
        <v>52</v>
      </c>
      <c r="B15" s="201" t="str">
        <f aca="false">VLOOKUP(A15,ORÇAMENTO!$A$2:$M$24,4,FALSE())</f>
        <v>SERVIÇOS PRELIMINARES</v>
      </c>
      <c r="C15" s="202" t="n">
        <f aca="false">VLOOKUP(A15,ORÇAMENTO!$A$2:$M$173,13,FALSE())</f>
        <v>0</v>
      </c>
      <c r="D15" s="203" t="e">
        <f aca="false">C15/$C$22</f>
        <v>#DIV/0!</v>
      </c>
      <c r="E15" s="204" t="n">
        <v>0.52</v>
      </c>
      <c r="F15" s="205" t="n">
        <f aca="false">IF(E15&gt;0,E15*$C15,"  ")</f>
        <v>0</v>
      </c>
      <c r="G15" s="204" t="n">
        <v>0.28</v>
      </c>
      <c r="H15" s="205" t="n">
        <f aca="false">IF(G15&gt;0,G15*$C15,"  ")</f>
        <v>0</v>
      </c>
      <c r="I15" s="204" t="n">
        <v>0.02</v>
      </c>
      <c r="J15" s="205" t="n">
        <f aca="false">IF(I15&gt;0,I15*$C15,"  ")</f>
        <v>0</v>
      </c>
      <c r="K15" s="204" t="n">
        <v>0.02</v>
      </c>
      <c r="L15" s="205" t="n">
        <f aca="false">IF(K15&gt;0,K15*$C15,"  ")</f>
        <v>0</v>
      </c>
      <c r="M15" s="204" t="n">
        <v>0.02</v>
      </c>
      <c r="N15" s="205" t="n">
        <f aca="false">IF(M15&gt;0,M15*$C15,"  ")</f>
        <v>0</v>
      </c>
      <c r="O15" s="204" t="n">
        <v>0.02</v>
      </c>
      <c r="P15" s="205" t="n">
        <f aca="false">IF(O15&gt;0,O15*$C15,"  ")</f>
        <v>0</v>
      </c>
      <c r="Q15" s="204" t="n">
        <v>0.02</v>
      </c>
      <c r="R15" s="205" t="n">
        <f aca="false">IF(Q15&gt;0,Q15*$C15,"  ")</f>
        <v>0</v>
      </c>
      <c r="S15" s="204" t="n">
        <v>0.02</v>
      </c>
      <c r="T15" s="205" t="n">
        <f aca="false">IF(S15&gt;0,S15*$C15,"  ")</f>
        <v>0</v>
      </c>
      <c r="U15" s="204" t="n">
        <v>0.02</v>
      </c>
      <c r="V15" s="205" t="n">
        <f aca="false">IF(U15&gt;0,U15*$C15,"  ")</f>
        <v>0</v>
      </c>
      <c r="W15" s="204" t="n">
        <v>0.02</v>
      </c>
      <c r="X15" s="205" t="n">
        <f aca="false">IF(W15&gt;0,W15*$C15,"  ")</f>
        <v>0</v>
      </c>
      <c r="Y15" s="204" t="n">
        <v>0.02</v>
      </c>
      <c r="Z15" s="205" t="n">
        <f aca="false">IF(Y15&gt;0,Y15*$C15,"  ")</f>
        <v>0</v>
      </c>
      <c r="AA15" s="204" t="n">
        <v>0.02</v>
      </c>
      <c r="AB15" s="205" t="n">
        <f aca="false">IF(AA15&gt;0,AA15*$C15,"  ")</f>
        <v>0</v>
      </c>
      <c r="AC15" s="206" t="n">
        <f aca="false">O15+M15+K15+I15+G15+E15+Q15+S15+U15+W15+Y15+AA15</f>
        <v>1</v>
      </c>
    </row>
    <row r="16" customFormat="false" ht="15" hidden="false" customHeight="false" outlineLevel="0" collapsed="false">
      <c r="A16" s="200" t="s">
        <v>85</v>
      </c>
      <c r="B16" s="207" t="str">
        <f aca="false">VLOOKUP(A16,ORÇAMENTO!$A$2:$M$143,4,FALSE())</f>
        <v>INFRAESTRUTURA E ILUMINAÇÃO</v>
      </c>
      <c r="C16" s="202" t="n">
        <f aca="false">VLOOKUP(A16,ORÇAMENTO!$A$2:$M$173,13,FALSE())</f>
        <v>0</v>
      </c>
      <c r="D16" s="203" t="e">
        <f aca="false">C16/$C$22</f>
        <v>#DIV/0!</v>
      </c>
      <c r="E16" s="204"/>
      <c r="F16" s="205" t="str">
        <f aca="false">IF(E16&gt;0,E16*$C16,"  ")</f>
        <v>  </v>
      </c>
      <c r="G16" s="204"/>
      <c r="H16" s="205" t="str">
        <f aca="false">IF(G16&gt;0,G16*$C16,"  ")</f>
        <v>  </v>
      </c>
      <c r="I16" s="204"/>
      <c r="J16" s="205" t="str">
        <f aca="false">IF(I16&gt;0,I16*$C16,"  ")</f>
        <v>  </v>
      </c>
      <c r="K16" s="204"/>
      <c r="L16" s="205" t="str">
        <f aca="false">IF(K16&gt;0,K16*$C16,"  ")</f>
        <v>  </v>
      </c>
      <c r="M16" s="204"/>
      <c r="N16" s="205" t="str">
        <f aca="false">IF(M16&gt;0,M16*$C16,"  ")</f>
        <v>  </v>
      </c>
      <c r="O16" s="204"/>
      <c r="P16" s="205" t="str">
        <f aca="false">IF(O16&gt;0,O16*$C16,"  ")</f>
        <v>  </v>
      </c>
      <c r="Q16" s="204"/>
      <c r="R16" s="205" t="str">
        <f aca="false">IF(Q16&gt;0,Q16*$C16,"  ")</f>
        <v>  </v>
      </c>
      <c r="S16" s="204"/>
      <c r="T16" s="205" t="str">
        <f aca="false">IF(S16&gt;0,S16*$C16,"  ")</f>
        <v>  </v>
      </c>
      <c r="U16" s="204" t="n">
        <v>0.2</v>
      </c>
      <c r="V16" s="205" t="n">
        <f aca="false">IF(U16&gt;0,U16*$C16,"  ")</f>
        <v>0</v>
      </c>
      <c r="W16" s="204" t="n">
        <v>0.2</v>
      </c>
      <c r="X16" s="205" t="n">
        <f aca="false">IF(W16&gt;0,W16*$C16,"  ")</f>
        <v>0</v>
      </c>
      <c r="Y16" s="204" t="n">
        <v>0.2</v>
      </c>
      <c r="Z16" s="205" t="n">
        <f aca="false">IF(Y16&gt;0,Y16*$C16,"  ")</f>
        <v>0</v>
      </c>
      <c r="AA16" s="204" t="n">
        <v>0.4</v>
      </c>
      <c r="AB16" s="205" t="n">
        <f aca="false">IF(AA16&gt;0,AA16*$C16,"  ")</f>
        <v>0</v>
      </c>
      <c r="AC16" s="206" t="n">
        <f aca="false">O16+M16+K16+I16+G16+E16+Q16+S16+U16+W16+Y16+AA16</f>
        <v>1</v>
      </c>
    </row>
    <row r="17" customFormat="false" ht="15" hidden="false" customHeight="false" outlineLevel="0" collapsed="false">
      <c r="A17" s="200" t="s">
        <v>307</v>
      </c>
      <c r="B17" s="201" t="str">
        <f aca="false">VLOOKUP(A17,ORÇAMENTO!$A$2:$M$143,4,FALSE())</f>
        <v>CALÇADA</v>
      </c>
      <c r="C17" s="202" t="n">
        <f aca="false">VLOOKUP(A17,ORÇAMENTO!$A$2:$M$173,13,FALSE())</f>
        <v>0</v>
      </c>
      <c r="D17" s="203" t="e">
        <f aca="false">C17/$C$22</f>
        <v>#DIV/0!</v>
      </c>
      <c r="E17" s="204"/>
      <c r="F17" s="205" t="str">
        <f aca="false">IF(E17&gt;0,E17*$C17,"  ")</f>
        <v>  </v>
      </c>
      <c r="G17" s="204"/>
      <c r="H17" s="205" t="str">
        <f aca="false">IF(G17&gt;0,G17*$C17,"  ")</f>
        <v>  </v>
      </c>
      <c r="I17" s="204"/>
      <c r="J17" s="205" t="str">
        <f aca="false">IF(I17&gt;0,I17*$C17,"  ")</f>
        <v>  </v>
      </c>
      <c r="K17" s="204"/>
      <c r="L17" s="205" t="str">
        <f aca="false">IF(K17&gt;0,K17*$C17,"  ")</f>
        <v>  </v>
      </c>
      <c r="M17" s="204"/>
      <c r="N17" s="205" t="str">
        <f aca="false">IF(M17&gt;0,M17*$C17,"  ")</f>
        <v>  </v>
      </c>
      <c r="O17" s="204"/>
      <c r="P17" s="205" t="str">
        <f aca="false">IF(O17&gt;0,O17*$C17,"  ")</f>
        <v>  </v>
      </c>
      <c r="Q17" s="204"/>
      <c r="R17" s="205" t="str">
        <f aca="false">IF(Q17&gt;0,Q17*$C17,"  ")</f>
        <v>  </v>
      </c>
      <c r="S17" s="204" t="n">
        <v>0.2</v>
      </c>
      <c r="T17" s="205" t="n">
        <f aca="false">IF(S17&gt;0,S17*$C17,"  ")</f>
        <v>0</v>
      </c>
      <c r="U17" s="204" t="n">
        <v>0.2</v>
      </c>
      <c r="V17" s="205" t="n">
        <f aca="false">IF(U17&gt;0,U17*$C17,"  ")</f>
        <v>0</v>
      </c>
      <c r="W17" s="204" t="n">
        <v>0.2</v>
      </c>
      <c r="X17" s="205" t="n">
        <f aca="false">IF(W17&gt;0,W17*$C17,"  ")</f>
        <v>0</v>
      </c>
      <c r="Y17" s="204" t="n">
        <v>0.2</v>
      </c>
      <c r="Z17" s="205" t="n">
        <f aca="false">IF(Y17&gt;0,Y17*$C17,"  ")</f>
        <v>0</v>
      </c>
      <c r="AA17" s="204" t="n">
        <v>0.2</v>
      </c>
      <c r="AB17" s="205" t="n">
        <f aca="false">IF(AA17&gt;0,AA17*$C17,"  ")</f>
        <v>0</v>
      </c>
      <c r="AC17" s="206" t="n">
        <f aca="false">O17+M17+K17+I17+G17+E17+Q17+S17+U17+W17+Y17+AA17</f>
        <v>1</v>
      </c>
    </row>
    <row r="18" customFormat="false" ht="15" hidden="false" customHeight="false" outlineLevel="0" collapsed="false">
      <c r="A18" s="200" t="s">
        <v>340</v>
      </c>
      <c r="B18" s="201" t="str">
        <f aca="false">VLOOKUP(A18,ORÇAMENTO!$A$2:$M$143,4,FALSE())</f>
        <v>VIAS E ESTACIONAMENTOS</v>
      </c>
      <c r="C18" s="202" t="n">
        <f aca="false">VLOOKUP(A18,ORÇAMENTO!$A$2:$M$173,13,FALSE())</f>
        <v>0</v>
      </c>
      <c r="D18" s="203" t="e">
        <f aca="false">C18/$C$22</f>
        <v>#DIV/0!</v>
      </c>
      <c r="E18" s="204"/>
      <c r="F18" s="205" t="str">
        <f aca="false">IF(E18&gt;0,E18*$C18,"  ")</f>
        <v>  </v>
      </c>
      <c r="G18" s="204"/>
      <c r="H18" s="205" t="str">
        <f aca="false">IF(G18&gt;0,G18*$C18,"  ")</f>
        <v>  </v>
      </c>
      <c r="I18" s="203"/>
      <c r="J18" s="205" t="str">
        <f aca="false">IF(I18&gt;0,I18*$C18,"  ")</f>
        <v>  </v>
      </c>
      <c r="K18" s="203"/>
      <c r="L18" s="205" t="str">
        <f aca="false">IF(K18&gt;0,K18*$C18,"  ")</f>
        <v>  </v>
      </c>
      <c r="M18" s="203"/>
      <c r="N18" s="205" t="str">
        <f aca="false">IF(M18&gt;0,M18*$C18,"  ")</f>
        <v>  </v>
      </c>
      <c r="O18" s="203"/>
      <c r="P18" s="205" t="str">
        <f aca="false">IF(O18&gt;0,O18*$C18,"  ")</f>
        <v>  </v>
      </c>
      <c r="Q18" s="203" t="n">
        <v>0.1</v>
      </c>
      <c r="R18" s="205" t="n">
        <f aca="false">IF(Q18&gt;0,Q18*$C18,"  ")</f>
        <v>0</v>
      </c>
      <c r="S18" s="203" t="n">
        <v>0.2</v>
      </c>
      <c r="T18" s="205" t="n">
        <f aca="false">IF(S18&gt;0,S18*$C18,"  ")</f>
        <v>0</v>
      </c>
      <c r="U18" s="203" t="n">
        <v>0.2</v>
      </c>
      <c r="V18" s="205" t="n">
        <f aca="false">IF(U18&gt;0,U18*$C18,"  ")</f>
        <v>0</v>
      </c>
      <c r="W18" s="203" t="n">
        <v>0.2</v>
      </c>
      <c r="X18" s="205" t="n">
        <f aca="false">IF(W18&gt;0,W18*$C18,"  ")</f>
        <v>0</v>
      </c>
      <c r="Y18" s="203" t="n">
        <v>0.2</v>
      </c>
      <c r="Z18" s="205" t="n">
        <f aca="false">IF(Y18&gt;0,Y18*$C18,"  ")</f>
        <v>0</v>
      </c>
      <c r="AA18" s="203" t="n">
        <v>0.1</v>
      </c>
      <c r="AB18" s="205" t="n">
        <f aca="false">IF(AA18&gt;0,AA18*$C18,"  ")</f>
        <v>0</v>
      </c>
      <c r="AC18" s="206" t="n">
        <f aca="false">O18+M18+K18+I18+G18+E18+Q18+S18+U18+W18+Y18+AA18</f>
        <v>1</v>
      </c>
    </row>
    <row r="19" customFormat="false" ht="15" hidden="false" customHeight="false" outlineLevel="0" collapsed="false">
      <c r="A19" s="200" t="s">
        <v>446</v>
      </c>
      <c r="B19" s="201" t="str">
        <f aca="false">VLOOKUP(A19,ORÇAMENTO!$A$2:$M$143,4,FALSE())</f>
        <v>DRENAGEM PLUVIAL</v>
      </c>
      <c r="C19" s="202" t="n">
        <f aca="false">VLOOKUP(A19,ORÇAMENTO!$A$2:$M$173,13,FALSE())</f>
        <v>0</v>
      </c>
      <c r="D19" s="203" t="e">
        <f aca="false">C19/$C$22</f>
        <v>#DIV/0!</v>
      </c>
      <c r="E19" s="204"/>
      <c r="F19" s="205" t="str">
        <f aca="false">IF(E19&gt;0,E19*$C19,"  ")</f>
        <v>  </v>
      </c>
      <c r="G19" s="204" t="n">
        <v>0.1</v>
      </c>
      <c r="H19" s="205" t="n">
        <f aca="false">IF(G19&gt;0,G19*$C19,"  ")</f>
        <v>0</v>
      </c>
      <c r="I19" s="204" t="n">
        <v>0.2</v>
      </c>
      <c r="J19" s="205" t="n">
        <f aca="false">IF(I19&gt;0,I19*$C19,"  ")</f>
        <v>0</v>
      </c>
      <c r="K19" s="204" t="n">
        <v>0.2</v>
      </c>
      <c r="L19" s="205" t="n">
        <f aca="false">IF(K19&gt;0,K19*$C19,"  ")</f>
        <v>0</v>
      </c>
      <c r="M19" s="204" t="n">
        <v>0.2</v>
      </c>
      <c r="N19" s="205" t="n">
        <f aca="false">IF(M19&gt;0,M19*$C19,"  ")</f>
        <v>0</v>
      </c>
      <c r="O19" s="204" t="n">
        <v>0.2</v>
      </c>
      <c r="P19" s="205" t="n">
        <f aca="false">IF(O19&gt;0,O19*$C19,"  ")</f>
        <v>0</v>
      </c>
      <c r="Q19" s="204" t="n">
        <v>0.1</v>
      </c>
      <c r="R19" s="205" t="n">
        <f aca="false">IF(Q19&gt;0,Q19*$C19,"  ")</f>
        <v>0</v>
      </c>
      <c r="S19" s="204"/>
      <c r="T19" s="205" t="str">
        <f aca="false">IF(S19&gt;0,S19*$C19,"  ")</f>
        <v>  </v>
      </c>
      <c r="U19" s="204"/>
      <c r="V19" s="205" t="str">
        <f aca="false">IF(U19&gt;0,U19*$C19,"  ")</f>
        <v>  </v>
      </c>
      <c r="W19" s="204"/>
      <c r="X19" s="205" t="str">
        <f aca="false">IF(W19&gt;0,W19*$C19,"  ")</f>
        <v>  </v>
      </c>
      <c r="Y19" s="204"/>
      <c r="Z19" s="205" t="str">
        <f aca="false">IF(Y19&gt;0,Y19*$C19,"  ")</f>
        <v>  </v>
      </c>
      <c r="AA19" s="204"/>
      <c r="AB19" s="205" t="str">
        <f aca="false">IF(AA19&gt;0,AA19*$C19,"  ")</f>
        <v>  </v>
      </c>
      <c r="AC19" s="206" t="n">
        <f aca="false">O19+M19+K19+I19+G19+E19+Q19+S19+U19+W19+Y19+AA19</f>
        <v>1</v>
      </c>
    </row>
    <row r="20" customFormat="false" ht="15" hidden="false" customHeight="false" outlineLevel="0" collapsed="false">
      <c r="A20" s="200" t="s">
        <v>522</v>
      </c>
      <c r="B20" s="201" t="str">
        <f aca="false">VLOOKUP(A20,ORÇAMENTO!$A$2:$M$173,4,FALSE())</f>
        <v>SINALIZAÇÃO VERTICAL</v>
      </c>
      <c r="C20" s="202" t="n">
        <f aca="false">VLOOKUP(A20,ORÇAMENTO!$A$2:$M$173,13,FALSE())</f>
        <v>0</v>
      </c>
      <c r="D20" s="203" t="e">
        <f aca="false">C20/$C$22</f>
        <v>#DIV/0!</v>
      </c>
      <c r="E20" s="204"/>
      <c r="F20" s="205" t="str">
        <f aca="false">IF(E20&gt;0,E20*$C20,"  ")</f>
        <v>  </v>
      </c>
      <c r="G20" s="203"/>
      <c r="H20" s="205" t="str">
        <f aca="false">IF(G20&gt;0,G20*$C20,"  ")</f>
        <v>  </v>
      </c>
      <c r="I20" s="203"/>
      <c r="J20" s="205" t="str">
        <f aca="false">IF(I20&gt;0,I20*$C20,"  ")</f>
        <v>  </v>
      </c>
      <c r="K20" s="203"/>
      <c r="L20" s="205" t="str">
        <f aca="false">IF(K20&gt;0,K20*$C20,"  ")</f>
        <v>  </v>
      </c>
      <c r="M20" s="203"/>
      <c r="N20" s="205" t="str">
        <f aca="false">IF(M20&gt;0,M20*$C20,"  ")</f>
        <v>  </v>
      </c>
      <c r="O20" s="203"/>
      <c r="P20" s="205" t="str">
        <f aca="false">IF(O20&gt;0,O20*$C20,"  ")</f>
        <v>  </v>
      </c>
      <c r="Q20" s="203"/>
      <c r="R20" s="205" t="str">
        <f aca="false">IF(Q20&gt;0,Q20*$C20,"  ")</f>
        <v>  </v>
      </c>
      <c r="S20" s="203"/>
      <c r="T20" s="205" t="str">
        <f aca="false">IF(S20&gt;0,S20*$C20,"  ")</f>
        <v>  </v>
      </c>
      <c r="U20" s="203"/>
      <c r="V20" s="205" t="str">
        <f aca="false">IF(U20&gt;0,U20*$C20,"  ")</f>
        <v>  </v>
      </c>
      <c r="W20" s="203"/>
      <c r="X20" s="205" t="str">
        <f aca="false">IF(W20&gt;0,W20*$C20,"  ")</f>
        <v>  </v>
      </c>
      <c r="Y20" s="203"/>
      <c r="Z20" s="205" t="str">
        <f aca="false">IF(Y20&gt;0,Y20*$C20,"  ")</f>
        <v>  </v>
      </c>
      <c r="AA20" s="203" t="n">
        <v>1</v>
      </c>
      <c r="AB20" s="205" t="n">
        <f aca="false">IF(AA20&gt;0,AA20*$C20,"  ")</f>
        <v>0</v>
      </c>
      <c r="AC20" s="206" t="n">
        <f aca="false">O20+M20+K20+I20+G20+E20+Q20+S20+U20+W20+Y20+AA20</f>
        <v>1</v>
      </c>
    </row>
    <row r="21" customFormat="false" ht="15" hidden="false" customHeight="false" outlineLevel="0" collapsed="false">
      <c r="A21" s="200" t="s">
        <v>537</v>
      </c>
      <c r="B21" s="201" t="str">
        <f aca="false">VLOOKUP(A21,ORÇAMENTO!$A$2:$M$183,4,FALSE())</f>
        <v>LIMPEZAS E REMOÇÕES</v>
      </c>
      <c r="C21" s="202" t="n">
        <f aca="false">VLOOKUP(A21,ORÇAMENTO!$A$2:$M$183,13,FALSE())</f>
        <v>0</v>
      </c>
      <c r="D21" s="203" t="e">
        <f aca="false">C21/$C$22</f>
        <v>#DIV/0!</v>
      </c>
      <c r="E21" s="204"/>
      <c r="F21" s="205" t="str">
        <f aca="false">IF(E21&gt;0,E21*$C21,"  ")</f>
        <v>  </v>
      </c>
      <c r="G21" s="203"/>
      <c r="H21" s="205" t="str">
        <f aca="false">IF(G21&gt;0,G21*$C21,"  ")</f>
        <v>  </v>
      </c>
      <c r="I21" s="203" t="n">
        <v>0.05</v>
      </c>
      <c r="J21" s="205" t="n">
        <f aca="false">IF(I21&gt;0,I21*$C21,"  ")</f>
        <v>0</v>
      </c>
      <c r="K21" s="203" t="n">
        <v>0.1</v>
      </c>
      <c r="L21" s="205" t="n">
        <f aca="false">IF(K21&gt;0,K21*$C21,"  ")</f>
        <v>0</v>
      </c>
      <c r="M21" s="203" t="n">
        <v>0.1</v>
      </c>
      <c r="N21" s="205" t="n">
        <f aca="false">IF(M21&gt;0,M21*$C21,"  ")</f>
        <v>0</v>
      </c>
      <c r="O21" s="203" t="n">
        <v>0.1</v>
      </c>
      <c r="P21" s="205" t="n">
        <f aca="false">IF(O21&gt;0,O21*$C21,"  ")</f>
        <v>0</v>
      </c>
      <c r="Q21" s="203" t="n">
        <v>0.1</v>
      </c>
      <c r="R21" s="205" t="n">
        <f aca="false">IF(Q21&gt;0,Q21*$C21,"  ")</f>
        <v>0</v>
      </c>
      <c r="S21" s="203" t="n">
        <v>0.1</v>
      </c>
      <c r="T21" s="205" t="n">
        <f aca="false">IF(S21&gt;0,S21*$C21,"  ")</f>
        <v>0</v>
      </c>
      <c r="U21" s="203" t="n">
        <v>0.1</v>
      </c>
      <c r="V21" s="205" t="n">
        <f aca="false">IF(U21&gt;0,U21*$C21,"  ")</f>
        <v>0</v>
      </c>
      <c r="W21" s="203" t="n">
        <v>0.1</v>
      </c>
      <c r="X21" s="205" t="n">
        <f aca="false">IF(W21&gt;0,W21*$C21,"  ")</f>
        <v>0</v>
      </c>
      <c r="Y21" s="203" t="n">
        <v>0.1</v>
      </c>
      <c r="Z21" s="205" t="n">
        <f aca="false">IF(Y21&gt;0,Y21*$C21,"  ")</f>
        <v>0</v>
      </c>
      <c r="AA21" s="203" t="n">
        <v>0.15</v>
      </c>
      <c r="AB21" s="205" t="n">
        <f aca="false">IF(AA21&gt;0,AA21*$C21,"  ")</f>
        <v>0</v>
      </c>
      <c r="AC21" s="206" t="n">
        <f aca="false">O21+M21+K21+I21+G21+E21+Q21+S21+U21+W21+Y21+AA21</f>
        <v>1</v>
      </c>
    </row>
    <row r="22" customFormat="false" ht="15" hidden="false" customHeight="false" outlineLevel="0" collapsed="false">
      <c r="A22" s="208"/>
      <c r="B22" s="209" t="s">
        <v>43</v>
      </c>
      <c r="C22" s="210" t="n">
        <f aca="false">SUM(C14:C21)</f>
        <v>0</v>
      </c>
      <c r="D22" s="211" t="e">
        <f aca="false">C22/$C$22</f>
        <v>#DIV/0!</v>
      </c>
      <c r="E22" s="212"/>
      <c r="F22" s="213"/>
      <c r="G22" s="214"/>
      <c r="H22" s="215"/>
      <c r="I22" s="214"/>
      <c r="J22" s="213" t="str">
        <f aca="false">IF(I22&gt;0,I22*$C22,"  ")</f>
        <v>  </v>
      </c>
      <c r="K22" s="214"/>
      <c r="L22" s="215"/>
      <c r="M22" s="214"/>
      <c r="N22" s="215"/>
      <c r="O22" s="214"/>
      <c r="P22" s="213" t="str">
        <f aca="false">IF(O22&gt;0,O22*$C22,"  ")</f>
        <v>  </v>
      </c>
      <c r="Q22" s="214"/>
      <c r="R22" s="213" t="str">
        <f aca="false">IF(Q22&gt;0,Q22*$C22,"  ")</f>
        <v>  </v>
      </c>
      <c r="S22" s="214"/>
      <c r="T22" s="213" t="str">
        <f aca="false">IF(S22&gt;0,S22*$C22,"  ")</f>
        <v>  </v>
      </c>
      <c r="U22" s="203"/>
      <c r="V22" s="216" t="str">
        <f aca="false">IF(U22&gt;0,U22*$C22,"  ")</f>
        <v>  </v>
      </c>
      <c r="W22" s="203"/>
      <c r="X22" s="216" t="str">
        <f aca="false">IF(W22&gt;0,W22*$C22,"  ")</f>
        <v>  </v>
      </c>
      <c r="Y22" s="217"/>
      <c r="Z22" s="216" t="str">
        <f aca="false">IF(Y22&gt;0,Y22*$C22,"  ")</f>
        <v>  </v>
      </c>
      <c r="AA22" s="217"/>
      <c r="AB22" s="216" t="str">
        <f aca="false">IF(AA22&gt;0,AA22*$C22,"  ")</f>
        <v>  </v>
      </c>
      <c r="AC22" s="218"/>
    </row>
    <row r="23" customFormat="false" ht="15" hidden="false" customHeight="false" outlineLevel="0" collapsed="false">
      <c r="A23" s="219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1"/>
      <c r="V23" s="221"/>
      <c r="W23" s="221"/>
      <c r="X23" s="221"/>
      <c r="Y23" s="222"/>
      <c r="Z23" s="222"/>
      <c r="AA23" s="222"/>
      <c r="AB23" s="222"/>
      <c r="AC23" s="49"/>
    </row>
    <row r="24" customFormat="false" ht="15" hidden="false" customHeight="false" outlineLevel="0" collapsed="false">
      <c r="A24" s="223"/>
      <c r="B24" s="224" t="s">
        <v>579</v>
      </c>
      <c r="C24" s="225"/>
      <c r="D24" s="225"/>
      <c r="E24" s="226" t="n">
        <f aca="false">SUM(F14:F21)</f>
        <v>0</v>
      </c>
      <c r="F24" s="226"/>
      <c r="G24" s="226" t="n">
        <f aca="false">SUM(H14:H21)</f>
        <v>0</v>
      </c>
      <c r="H24" s="226"/>
      <c r="I24" s="226" t="n">
        <f aca="false">SUM(J14:J21)</f>
        <v>0</v>
      </c>
      <c r="J24" s="226"/>
      <c r="K24" s="226" t="n">
        <f aca="false">SUM(L14:L21)</f>
        <v>0</v>
      </c>
      <c r="L24" s="226"/>
      <c r="M24" s="226" t="n">
        <f aca="false">SUM(N14:N21)</f>
        <v>0</v>
      </c>
      <c r="N24" s="226"/>
      <c r="O24" s="226" t="n">
        <f aca="false">SUM(P14:P21)</f>
        <v>0</v>
      </c>
      <c r="P24" s="226"/>
      <c r="Q24" s="226" t="n">
        <f aca="false">SUM(R14:R21)</f>
        <v>0</v>
      </c>
      <c r="R24" s="226"/>
      <c r="S24" s="226" t="n">
        <f aca="false">SUM(T14:T21)</f>
        <v>0</v>
      </c>
      <c r="T24" s="226"/>
      <c r="U24" s="226" t="n">
        <f aca="false">SUM(V14:V21)</f>
        <v>0</v>
      </c>
      <c r="V24" s="226"/>
      <c r="W24" s="226" t="n">
        <f aca="false">SUM(X14:X21)</f>
        <v>0</v>
      </c>
      <c r="X24" s="226"/>
      <c r="Y24" s="226" t="n">
        <f aca="false">SUM(Z14:Z21)</f>
        <v>0</v>
      </c>
      <c r="Z24" s="226"/>
      <c r="AA24" s="226" t="n">
        <f aca="false">SUM(AB14:AB21)</f>
        <v>0</v>
      </c>
      <c r="AB24" s="226"/>
      <c r="AC24" s="227"/>
    </row>
    <row r="25" customFormat="false" ht="15" hidden="false" customHeight="false" outlineLevel="0" collapsed="false">
      <c r="A25" s="223"/>
      <c r="B25" s="224" t="s">
        <v>580</v>
      </c>
      <c r="C25" s="212"/>
      <c r="D25" s="212"/>
      <c r="E25" s="228" t="e">
        <f aca="false">SUM(E24/$C$22)</f>
        <v>#DIV/0!</v>
      </c>
      <c r="F25" s="228"/>
      <c r="G25" s="228" t="e">
        <f aca="false">SUM(G24/$C$22)</f>
        <v>#DIV/0!</v>
      </c>
      <c r="H25" s="228"/>
      <c r="I25" s="228" t="e">
        <f aca="false">SUM(I24/$C$22)</f>
        <v>#DIV/0!</v>
      </c>
      <c r="J25" s="228"/>
      <c r="K25" s="228" t="e">
        <f aca="false">SUM(K24/$C$22)</f>
        <v>#DIV/0!</v>
      </c>
      <c r="L25" s="228"/>
      <c r="M25" s="228" t="e">
        <f aca="false">SUM(M24/$C$22)</f>
        <v>#DIV/0!</v>
      </c>
      <c r="N25" s="228"/>
      <c r="O25" s="228" t="e">
        <f aca="false">SUM(O24/$C$22)</f>
        <v>#DIV/0!</v>
      </c>
      <c r="P25" s="228"/>
      <c r="Q25" s="228" t="e">
        <f aca="false">SUM(Q24/$C$22)</f>
        <v>#DIV/0!</v>
      </c>
      <c r="R25" s="228"/>
      <c r="S25" s="228" t="e">
        <f aca="false">SUM(S24/$C$22)</f>
        <v>#DIV/0!</v>
      </c>
      <c r="T25" s="228"/>
      <c r="U25" s="229" t="e">
        <f aca="false">SUM(U24/$C$22)</f>
        <v>#DIV/0!</v>
      </c>
      <c r="V25" s="229"/>
      <c r="W25" s="229" t="e">
        <f aca="false">SUM(W24/$C$22)</f>
        <v>#DIV/0!</v>
      </c>
      <c r="X25" s="229"/>
      <c r="Y25" s="229" t="e">
        <f aca="false">SUM(Y24/$C$22)</f>
        <v>#DIV/0!</v>
      </c>
      <c r="Z25" s="229"/>
      <c r="AA25" s="229" t="e">
        <f aca="false">SUM(AA24/$C$22)</f>
        <v>#DIV/0!</v>
      </c>
      <c r="AB25" s="229"/>
      <c r="AC25" s="230"/>
    </row>
    <row r="26" customFormat="false" ht="15" hidden="false" customHeight="false" outlineLevel="0" collapsed="false">
      <c r="A26" s="223"/>
      <c r="B26" s="224" t="s">
        <v>581</v>
      </c>
      <c r="C26" s="225"/>
      <c r="D26" s="225"/>
      <c r="E26" s="226" t="n">
        <f aca="false">E24</f>
        <v>0</v>
      </c>
      <c r="F26" s="226"/>
      <c r="G26" s="226" t="n">
        <f aca="false">E26+G24</f>
        <v>0</v>
      </c>
      <c r="H26" s="226"/>
      <c r="I26" s="226" t="n">
        <f aca="false">G26+I24</f>
        <v>0</v>
      </c>
      <c r="J26" s="226"/>
      <c r="K26" s="226" t="n">
        <f aca="false">I26+K24</f>
        <v>0</v>
      </c>
      <c r="L26" s="226"/>
      <c r="M26" s="226" t="n">
        <f aca="false">K26+M24</f>
        <v>0</v>
      </c>
      <c r="N26" s="226"/>
      <c r="O26" s="226" t="n">
        <f aca="false">M26+O24</f>
        <v>0</v>
      </c>
      <c r="P26" s="226"/>
      <c r="Q26" s="226" t="n">
        <f aca="false">O26+Q24</f>
        <v>0</v>
      </c>
      <c r="R26" s="226"/>
      <c r="S26" s="226" t="n">
        <f aca="false">Q26+S24</f>
        <v>0</v>
      </c>
      <c r="T26" s="226"/>
      <c r="U26" s="231" t="n">
        <f aca="false">S26+U24</f>
        <v>0</v>
      </c>
      <c r="V26" s="231"/>
      <c r="W26" s="231" t="n">
        <f aca="false">U26+W24</f>
        <v>0</v>
      </c>
      <c r="X26" s="231"/>
      <c r="Y26" s="231" t="n">
        <f aca="false">W26+Y24</f>
        <v>0</v>
      </c>
      <c r="Z26" s="231"/>
      <c r="AA26" s="231" t="n">
        <f aca="false">Y26+AA24</f>
        <v>0</v>
      </c>
      <c r="AB26" s="231"/>
      <c r="AC26" s="227"/>
    </row>
    <row r="27" customFormat="false" ht="15" hidden="false" customHeight="false" outlineLevel="0" collapsed="false">
      <c r="A27" s="223"/>
      <c r="B27" s="224" t="s">
        <v>582</v>
      </c>
      <c r="C27" s="225"/>
      <c r="D27" s="212"/>
      <c r="E27" s="228" t="e">
        <f aca="false">E25</f>
        <v>#DIV/0!</v>
      </c>
      <c r="F27" s="228"/>
      <c r="G27" s="228" t="e">
        <f aca="false">G26/$C$22</f>
        <v>#DIV/0!</v>
      </c>
      <c r="H27" s="228"/>
      <c r="I27" s="228" t="e">
        <f aca="false">I26/$C$22</f>
        <v>#DIV/0!</v>
      </c>
      <c r="J27" s="228"/>
      <c r="K27" s="228" t="e">
        <f aca="false">K26/$C$22</f>
        <v>#DIV/0!</v>
      </c>
      <c r="L27" s="228"/>
      <c r="M27" s="228" t="e">
        <f aca="false">M26/$C$22</f>
        <v>#DIV/0!</v>
      </c>
      <c r="N27" s="228"/>
      <c r="O27" s="228" t="e">
        <f aca="false">O26/$C$22</f>
        <v>#DIV/0!</v>
      </c>
      <c r="P27" s="228"/>
      <c r="Q27" s="228" t="e">
        <f aca="false">Q26/$C$22</f>
        <v>#DIV/0!</v>
      </c>
      <c r="R27" s="228"/>
      <c r="S27" s="228" t="e">
        <f aca="false">S26/$C$22</f>
        <v>#DIV/0!</v>
      </c>
      <c r="T27" s="228"/>
      <c r="U27" s="228" t="e">
        <f aca="false">U26/$C$22</f>
        <v>#DIV/0!</v>
      </c>
      <c r="V27" s="228"/>
      <c r="W27" s="228" t="e">
        <f aca="false">W26/$C$22</f>
        <v>#DIV/0!</v>
      </c>
      <c r="X27" s="228"/>
      <c r="Y27" s="228" t="e">
        <f aca="false">Y26/$C$22</f>
        <v>#DIV/0!</v>
      </c>
      <c r="Z27" s="228"/>
      <c r="AA27" s="228" t="e">
        <f aca="false">AA26/$C$22</f>
        <v>#DIV/0!</v>
      </c>
      <c r="AB27" s="228"/>
      <c r="AC27" s="230"/>
    </row>
    <row r="28" customFormat="false" ht="15" hidden="false" customHeight="false" outlineLevel="0" collapsed="false">
      <c r="A28" s="232"/>
      <c r="B28" s="125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167"/>
      <c r="V28" s="167"/>
      <c r="W28" s="167"/>
      <c r="X28" s="167"/>
      <c r="Y28" s="185"/>
      <c r="Z28" s="185"/>
      <c r="AA28" s="185"/>
      <c r="AB28" s="185"/>
      <c r="AC28" s="233"/>
    </row>
    <row r="29" customFormat="false" ht="17.35" hidden="false" customHeight="false" outlineLevel="0" collapsed="false">
      <c r="A29" s="234" t="s">
        <v>583</v>
      </c>
      <c r="B29" s="234"/>
      <c r="C29" s="234"/>
      <c r="D29" s="234"/>
      <c r="E29" s="234"/>
      <c r="F29" s="234"/>
      <c r="G29" s="234"/>
      <c r="H29" s="234"/>
      <c r="I29" s="235"/>
      <c r="J29" s="235"/>
      <c r="K29" s="235"/>
      <c r="L29" s="235"/>
      <c r="M29" s="235"/>
      <c r="N29" s="235"/>
      <c r="O29" s="235"/>
      <c r="P29" s="235"/>
      <c r="Q29" s="235"/>
      <c r="R29" s="235"/>
      <c r="S29" s="235"/>
      <c r="T29" s="235"/>
      <c r="U29" s="167"/>
      <c r="V29" s="167"/>
      <c r="W29" s="167"/>
      <c r="X29" s="167"/>
      <c r="Y29" s="185"/>
      <c r="Z29" s="185"/>
      <c r="AA29" s="185"/>
      <c r="AB29" s="185"/>
      <c r="AC29" s="235"/>
    </row>
    <row r="30" customFormat="false" ht="17.35" hidden="false" customHeight="false" outlineLevel="0" collapsed="false">
      <c r="A30" s="33" t="s">
        <v>584</v>
      </c>
      <c r="B30" s="33"/>
      <c r="C30" s="33"/>
      <c r="D30" s="33"/>
      <c r="E30" s="33"/>
      <c r="F30" s="33"/>
      <c r="G30" s="33"/>
      <c r="H30" s="33"/>
      <c r="I30" s="235"/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167"/>
      <c r="V30" s="167"/>
      <c r="W30" s="167"/>
      <c r="X30" s="167"/>
      <c r="Y30" s="185"/>
      <c r="Z30" s="185"/>
      <c r="AA30" s="185"/>
      <c r="AB30" s="185"/>
      <c r="AC30" s="235"/>
    </row>
    <row r="31" customFormat="false" ht="17.35" hidden="false" customHeight="false" outlineLevel="0" collapsed="false">
      <c r="A31" s="33" t="s">
        <v>585</v>
      </c>
      <c r="B31" s="33"/>
      <c r="C31" s="33"/>
      <c r="D31" s="33"/>
      <c r="E31" s="33"/>
      <c r="F31" s="33"/>
      <c r="G31" s="33"/>
      <c r="H31" s="33"/>
      <c r="I31" s="125"/>
      <c r="J31" s="235"/>
      <c r="K31" s="235"/>
      <c r="L31" s="235"/>
      <c r="M31" s="235"/>
      <c r="N31" s="235"/>
      <c r="O31" s="235"/>
      <c r="P31" s="235"/>
      <c r="Q31" s="235"/>
      <c r="R31" s="235"/>
      <c r="S31" s="235"/>
      <c r="T31" s="235"/>
      <c r="U31" s="167"/>
      <c r="V31" s="167"/>
      <c r="W31" s="167"/>
      <c r="X31" s="167"/>
      <c r="Y31" s="185"/>
      <c r="Z31" s="185"/>
      <c r="AA31" s="185"/>
      <c r="AB31" s="185"/>
      <c r="AC31" s="235"/>
    </row>
    <row r="32" customFormat="false" ht="17.35" hidden="false" customHeight="false" outlineLevel="0" collapsed="false">
      <c r="A32" s="33" t="s">
        <v>586</v>
      </c>
      <c r="B32" s="33"/>
      <c r="C32" s="33"/>
      <c r="D32" s="33"/>
      <c r="E32" s="33"/>
      <c r="F32" s="33"/>
      <c r="G32" s="33"/>
      <c r="H32" s="33"/>
      <c r="I32" s="235"/>
      <c r="J32" s="235"/>
      <c r="K32" s="235"/>
      <c r="L32" s="235"/>
      <c r="M32" s="235"/>
      <c r="N32" s="235"/>
      <c r="O32" s="235"/>
      <c r="P32" s="235"/>
      <c r="Q32" s="235"/>
      <c r="R32" s="235"/>
      <c r="S32" s="235"/>
      <c r="T32" s="235"/>
      <c r="U32" s="167"/>
      <c r="V32" s="167"/>
      <c r="W32" s="167"/>
      <c r="X32" s="167"/>
      <c r="Y32" s="185"/>
      <c r="Z32" s="185"/>
      <c r="AA32" s="185"/>
      <c r="AB32" s="185"/>
      <c r="AC32" s="235"/>
    </row>
    <row r="33" customFormat="false" ht="15" hidden="false" customHeight="false" outlineLevel="0" collapsed="false">
      <c r="A33" s="176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167"/>
      <c r="V33" s="167"/>
      <c r="W33" s="167"/>
      <c r="X33" s="167"/>
      <c r="Y33" s="185"/>
      <c r="Z33" s="185"/>
      <c r="AA33" s="185"/>
      <c r="AB33" s="185"/>
      <c r="AC33" s="21"/>
    </row>
    <row r="34" customFormat="false" ht="15" hidden="false" customHeight="false" outlineLevel="0" collapsed="false">
      <c r="A34" s="236"/>
      <c r="B34" s="236"/>
      <c r="C34" s="236"/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36"/>
      <c r="O34" s="237"/>
      <c r="P34" s="237"/>
      <c r="Q34" s="237"/>
      <c r="R34" s="237"/>
      <c r="S34" s="237"/>
      <c r="T34" s="237"/>
      <c r="U34" s="238"/>
      <c r="V34" s="238"/>
      <c r="W34" s="238"/>
      <c r="X34" s="238"/>
      <c r="Y34" s="239"/>
      <c r="Z34" s="239"/>
      <c r="AA34" s="239"/>
      <c r="AB34" s="239"/>
      <c r="AC34" s="237"/>
    </row>
    <row r="35" customFormat="false" ht="15" hidden="false" customHeight="false" outlineLevel="0" collapsed="false">
      <c r="A35" s="176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67"/>
      <c r="V35" s="167"/>
      <c r="W35" s="167"/>
      <c r="X35" s="167"/>
      <c r="Y35" s="185"/>
      <c r="Z35" s="185"/>
      <c r="AA35" s="185"/>
      <c r="AB35" s="185"/>
      <c r="AC35" s="21"/>
    </row>
    <row r="36" customFormat="false" ht="15" hidden="false" customHeight="false" outlineLevel="0" collapsed="false">
      <c r="A36" s="176"/>
      <c r="B36" s="240"/>
      <c r="C36" s="240"/>
      <c r="D36" s="240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67"/>
      <c r="V36" s="167"/>
      <c r="W36" s="167"/>
      <c r="X36" s="167"/>
      <c r="Y36" s="185"/>
      <c r="Z36" s="185"/>
      <c r="AA36" s="185"/>
      <c r="AB36" s="185"/>
      <c r="AC36" s="21"/>
    </row>
    <row r="37" customFormat="false" ht="15" hidden="false" customHeight="false" outlineLevel="0" collapsed="false">
      <c r="A37" s="176"/>
      <c r="B37" s="240"/>
      <c r="C37" s="240"/>
      <c r="D37" s="240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67"/>
      <c r="V37" s="167"/>
      <c r="W37" s="167"/>
      <c r="X37" s="167"/>
      <c r="Y37" s="185"/>
      <c r="Z37" s="185"/>
      <c r="AA37" s="185"/>
      <c r="AB37" s="185"/>
      <c r="AC37" s="21"/>
    </row>
    <row r="38" customFormat="false" ht="15" hidden="false" customHeight="false" outlineLevel="0" collapsed="false">
      <c r="A38" s="176"/>
      <c r="B38" s="240"/>
      <c r="C38" s="240"/>
      <c r="D38" s="240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67"/>
      <c r="V38" s="167"/>
      <c r="W38" s="167"/>
      <c r="X38" s="167"/>
      <c r="Y38" s="185"/>
      <c r="Z38" s="185"/>
      <c r="AA38" s="185"/>
      <c r="AB38" s="185"/>
      <c r="AC38" s="21"/>
    </row>
    <row r="39" customFormat="false" ht="15" hidden="false" customHeight="false" outlineLevel="0" collapsed="false">
      <c r="A39" s="176"/>
      <c r="B39" s="240"/>
      <c r="C39" s="240"/>
      <c r="D39" s="240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67"/>
      <c r="V39" s="167"/>
      <c r="W39" s="167"/>
      <c r="X39" s="167"/>
      <c r="Y39" s="185"/>
      <c r="Z39" s="185"/>
      <c r="AA39" s="185"/>
      <c r="AB39" s="185"/>
      <c r="AC39" s="21"/>
    </row>
    <row r="40" customFormat="false" ht="15" hidden="false" customHeight="false" outlineLevel="0" collapsed="false">
      <c r="A40" s="176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67"/>
      <c r="V40" s="167"/>
      <c r="W40" s="167"/>
      <c r="X40" s="167"/>
      <c r="Y40" s="185"/>
      <c r="Z40" s="185"/>
      <c r="AA40" s="185"/>
      <c r="AB40" s="185"/>
      <c r="AC40" s="21"/>
    </row>
    <row r="41" customFormat="false" ht="15" hidden="false" customHeight="false" outlineLevel="0" collapsed="false">
      <c r="A41" s="176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67"/>
      <c r="V41" s="167"/>
      <c r="W41" s="167"/>
      <c r="X41" s="167"/>
      <c r="Y41" s="185"/>
      <c r="Z41" s="185"/>
      <c r="AA41" s="185"/>
      <c r="AB41" s="185"/>
      <c r="AC41" s="21"/>
    </row>
    <row r="42" customFormat="false" ht="15" hidden="false" customHeight="false" outlineLevel="0" collapsed="false">
      <c r="A42" s="17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67"/>
      <c r="V42" s="167"/>
      <c r="W42" s="167"/>
      <c r="X42" s="167"/>
      <c r="Y42" s="185"/>
      <c r="Z42" s="185"/>
      <c r="AA42" s="185"/>
      <c r="AB42" s="185"/>
      <c r="AC42" s="21"/>
    </row>
    <row r="43" customFormat="false" ht="15" hidden="false" customHeight="false" outlineLevel="0" collapsed="false">
      <c r="A43" s="176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67"/>
      <c r="V43" s="167"/>
      <c r="W43" s="167"/>
      <c r="X43" s="167"/>
      <c r="Y43" s="185"/>
      <c r="Z43" s="185"/>
      <c r="AA43" s="185"/>
      <c r="AB43" s="185"/>
      <c r="AC43" s="21"/>
    </row>
    <row r="44" customFormat="false" ht="15" hidden="false" customHeight="false" outlineLevel="0" collapsed="false">
      <c r="A44" s="176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67"/>
      <c r="V44" s="167"/>
      <c r="W44" s="167"/>
      <c r="X44" s="167"/>
      <c r="Y44" s="185"/>
      <c r="Z44" s="185"/>
      <c r="AA44" s="185"/>
      <c r="AB44" s="185"/>
      <c r="AC44" s="21"/>
    </row>
    <row r="45" customFormat="false" ht="15" hidden="false" customHeight="false" outlineLevel="0" collapsed="false">
      <c r="A45" s="176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67"/>
      <c r="V45" s="167"/>
      <c r="W45" s="167"/>
      <c r="X45" s="167"/>
      <c r="Y45" s="185"/>
      <c r="Z45" s="185"/>
      <c r="AA45" s="185"/>
      <c r="AB45" s="185"/>
      <c r="AC45" s="21"/>
    </row>
    <row r="46" customFormat="false" ht="15" hidden="false" customHeight="false" outlineLevel="0" collapsed="false">
      <c r="A46" s="176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67"/>
      <c r="V46" s="167"/>
      <c r="W46" s="167"/>
      <c r="X46" s="167"/>
      <c r="Y46" s="185"/>
      <c r="Z46" s="185"/>
      <c r="AA46" s="185"/>
      <c r="AB46" s="185"/>
      <c r="AC46" s="21"/>
    </row>
    <row r="47" customFormat="false" ht="15" hidden="false" customHeight="false" outlineLevel="0" collapsed="false">
      <c r="A47" s="176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67"/>
      <c r="V47" s="167"/>
      <c r="W47" s="167"/>
      <c r="X47" s="167"/>
      <c r="Y47" s="185"/>
      <c r="Z47" s="185"/>
      <c r="AA47" s="185"/>
      <c r="AB47" s="185"/>
      <c r="AC47" s="21"/>
    </row>
    <row r="48" customFormat="false" ht="15" hidden="false" customHeight="false" outlineLevel="0" collapsed="false">
      <c r="A48" s="176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67"/>
      <c r="V48" s="167"/>
      <c r="W48" s="167"/>
      <c r="X48" s="167"/>
      <c r="Y48" s="185"/>
      <c r="Z48" s="185"/>
      <c r="AA48" s="185"/>
      <c r="AB48" s="185"/>
      <c r="AC48" s="21"/>
    </row>
    <row r="49" customFormat="false" ht="15" hidden="false" customHeight="false" outlineLevel="0" collapsed="false">
      <c r="A49" s="176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67"/>
      <c r="V49" s="167"/>
      <c r="W49" s="167"/>
      <c r="X49" s="167"/>
      <c r="Y49" s="185"/>
      <c r="Z49" s="185"/>
      <c r="AA49" s="185"/>
      <c r="AB49" s="185"/>
      <c r="AC49" s="21"/>
    </row>
    <row r="50" customFormat="false" ht="15" hidden="false" customHeight="false" outlineLevel="0" collapsed="false">
      <c r="A50" s="176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67"/>
      <c r="V50" s="167"/>
      <c r="W50" s="167"/>
      <c r="X50" s="167"/>
      <c r="Y50" s="185"/>
      <c r="Z50" s="185"/>
      <c r="AA50" s="185"/>
      <c r="AB50" s="185"/>
      <c r="AC50" s="21"/>
    </row>
    <row r="51" customFormat="false" ht="15" hidden="false" customHeight="false" outlineLevel="0" collapsed="false">
      <c r="A51" s="176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67"/>
      <c r="V51" s="167"/>
      <c r="W51" s="167"/>
      <c r="X51" s="167"/>
      <c r="Y51" s="185"/>
      <c r="Z51" s="185"/>
      <c r="AA51" s="185"/>
      <c r="AB51" s="185"/>
      <c r="AC51" s="21"/>
    </row>
    <row r="52" customFormat="false" ht="15" hidden="false" customHeight="false" outlineLevel="0" collapsed="false">
      <c r="A52" s="176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67"/>
      <c r="V52" s="167"/>
      <c r="W52" s="167"/>
      <c r="X52" s="167"/>
      <c r="Y52" s="185"/>
      <c r="Z52" s="185"/>
      <c r="AA52" s="185"/>
      <c r="AB52" s="185"/>
      <c r="AC52" s="21"/>
    </row>
    <row r="53" customFormat="false" ht="15" hidden="false" customHeight="false" outlineLevel="0" collapsed="false">
      <c r="A53" s="176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67"/>
      <c r="V53" s="167"/>
      <c r="W53" s="167"/>
      <c r="X53" s="167"/>
      <c r="Y53" s="185"/>
      <c r="Z53" s="185"/>
      <c r="AA53" s="185"/>
      <c r="AB53" s="185"/>
      <c r="AC53" s="21"/>
    </row>
    <row r="54" customFormat="false" ht="15" hidden="false" customHeight="false" outlineLevel="0" collapsed="false">
      <c r="A54" s="176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67"/>
      <c r="V54" s="167"/>
      <c r="W54" s="167"/>
      <c r="X54" s="167"/>
      <c r="Y54" s="185"/>
      <c r="Z54" s="185"/>
      <c r="AA54" s="185"/>
      <c r="AB54" s="185"/>
      <c r="AC54" s="21"/>
    </row>
    <row r="55" customFormat="false" ht="15" hidden="false" customHeight="false" outlineLevel="0" collapsed="false">
      <c r="A55" s="176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67"/>
      <c r="V55" s="167"/>
      <c r="W55" s="167"/>
      <c r="X55" s="167"/>
      <c r="Y55" s="185"/>
      <c r="Z55" s="185"/>
      <c r="AA55" s="185"/>
      <c r="AB55" s="185"/>
      <c r="AC55" s="21"/>
    </row>
    <row r="56" customFormat="false" ht="15" hidden="false" customHeight="false" outlineLevel="0" collapsed="false">
      <c r="A56" s="176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67"/>
      <c r="V56" s="167"/>
      <c r="W56" s="167"/>
      <c r="X56" s="167"/>
      <c r="Y56" s="185"/>
      <c r="Z56" s="185"/>
      <c r="AA56" s="185"/>
      <c r="AB56" s="185"/>
      <c r="AC56" s="21"/>
    </row>
    <row r="57" customFormat="false" ht="15" hidden="false" customHeight="false" outlineLevel="0" collapsed="false">
      <c r="A57" s="176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67"/>
      <c r="V57" s="167"/>
      <c r="W57" s="167"/>
      <c r="X57" s="167"/>
      <c r="Y57" s="185"/>
      <c r="Z57" s="185"/>
      <c r="AA57" s="185"/>
      <c r="AB57" s="185"/>
      <c r="AC57" s="21"/>
    </row>
    <row r="58" customFormat="false" ht="15" hidden="false" customHeight="false" outlineLevel="0" collapsed="false">
      <c r="A58" s="176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7"/>
      <c r="V58" s="167"/>
      <c r="W58" s="167"/>
      <c r="X58" s="167"/>
      <c r="Y58" s="185"/>
      <c r="Z58" s="185"/>
      <c r="AA58" s="185"/>
      <c r="AB58" s="185"/>
      <c r="AC58" s="21"/>
    </row>
    <row r="59" customFormat="false" ht="15" hidden="false" customHeight="false" outlineLevel="0" collapsed="false">
      <c r="A59" s="176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67"/>
      <c r="V59" s="167"/>
      <c r="W59" s="167"/>
      <c r="X59" s="167"/>
      <c r="Y59" s="185"/>
      <c r="Z59" s="185"/>
      <c r="AA59" s="185"/>
      <c r="AB59" s="185"/>
      <c r="AC59" s="21"/>
    </row>
    <row r="60" customFormat="false" ht="15" hidden="false" customHeight="false" outlineLevel="0" collapsed="false">
      <c r="A60" s="176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67"/>
      <c r="V60" s="167"/>
      <c r="W60" s="167"/>
      <c r="X60" s="167"/>
      <c r="Y60" s="185"/>
      <c r="Z60" s="185"/>
      <c r="AA60" s="185"/>
      <c r="AB60" s="185"/>
      <c r="AC60" s="21"/>
    </row>
    <row r="61" customFormat="false" ht="15" hidden="false" customHeight="false" outlineLevel="0" collapsed="false">
      <c r="A61" s="176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67"/>
      <c r="V61" s="167"/>
      <c r="W61" s="167"/>
      <c r="X61" s="167"/>
      <c r="Y61" s="185"/>
      <c r="Z61" s="185"/>
      <c r="AA61" s="185"/>
      <c r="AB61" s="185"/>
      <c r="AC61" s="21"/>
    </row>
    <row r="62" customFormat="false" ht="15" hidden="false" customHeight="false" outlineLevel="0" collapsed="false">
      <c r="A62" s="176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67"/>
      <c r="V62" s="167"/>
      <c r="W62" s="167"/>
      <c r="X62" s="167"/>
      <c r="Y62" s="185"/>
      <c r="Z62" s="185"/>
      <c r="AA62" s="185"/>
      <c r="AB62" s="185"/>
      <c r="AC62" s="21"/>
    </row>
    <row r="63" customFormat="false" ht="15" hidden="false" customHeight="false" outlineLevel="0" collapsed="false">
      <c r="A63" s="176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67"/>
      <c r="V63" s="167"/>
      <c r="W63" s="167"/>
      <c r="X63" s="167"/>
      <c r="Y63" s="185"/>
      <c r="Z63" s="185"/>
      <c r="AA63" s="185"/>
      <c r="AB63" s="185"/>
      <c r="AC63" s="21"/>
    </row>
    <row r="64" customFormat="false" ht="15" hidden="false" customHeight="false" outlineLevel="0" collapsed="false">
      <c r="A64" s="176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67"/>
      <c r="V64" s="167"/>
      <c r="W64" s="167"/>
      <c r="X64" s="167"/>
      <c r="Y64" s="185"/>
      <c r="Z64" s="185"/>
      <c r="AA64" s="185"/>
      <c r="AB64" s="185"/>
      <c r="AC64" s="21"/>
    </row>
    <row r="65" customFormat="false" ht="15" hidden="false" customHeight="false" outlineLevel="0" collapsed="false">
      <c r="A65" s="176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67"/>
      <c r="V65" s="167"/>
      <c r="W65" s="167"/>
      <c r="X65" s="167"/>
      <c r="Y65" s="185"/>
      <c r="Z65" s="185"/>
      <c r="AA65" s="185"/>
      <c r="AB65" s="185"/>
      <c r="AC65" s="21"/>
    </row>
    <row r="66" customFormat="false" ht="15" hidden="false" customHeight="false" outlineLevel="0" collapsed="false">
      <c r="A66" s="176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67"/>
      <c r="V66" s="167"/>
      <c r="W66" s="167"/>
      <c r="X66" s="167"/>
      <c r="Y66" s="185"/>
      <c r="Z66" s="185"/>
      <c r="AA66" s="185"/>
      <c r="AB66" s="185"/>
      <c r="AC66" s="21"/>
    </row>
    <row r="67" customFormat="false" ht="15" hidden="false" customHeight="false" outlineLevel="0" collapsed="false">
      <c r="A67" s="176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67"/>
      <c r="V67" s="167"/>
      <c r="W67" s="167"/>
      <c r="X67" s="167"/>
      <c r="Y67" s="185"/>
      <c r="Z67" s="185"/>
      <c r="AA67" s="185"/>
      <c r="AB67" s="185"/>
      <c r="AC67" s="21"/>
    </row>
    <row r="68" customFormat="false" ht="15" hidden="false" customHeight="false" outlineLevel="0" collapsed="false">
      <c r="A68" s="176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67"/>
      <c r="V68" s="167"/>
      <c r="W68" s="167"/>
      <c r="X68" s="167"/>
      <c r="Y68" s="185"/>
      <c r="Z68" s="185"/>
      <c r="AA68" s="185"/>
      <c r="AB68" s="185"/>
      <c r="AC68" s="21"/>
    </row>
    <row r="69" customFormat="false" ht="15" hidden="false" customHeight="false" outlineLevel="0" collapsed="false">
      <c r="A69" s="176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67"/>
      <c r="V69" s="167"/>
      <c r="W69" s="167"/>
      <c r="X69" s="167"/>
      <c r="Y69" s="185"/>
      <c r="Z69" s="185"/>
      <c r="AA69" s="185"/>
      <c r="AB69" s="185"/>
      <c r="AC69" s="21"/>
    </row>
    <row r="70" customFormat="false" ht="15" hidden="false" customHeight="false" outlineLevel="0" collapsed="false">
      <c r="A70" s="176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67"/>
      <c r="V70" s="167"/>
      <c r="W70" s="167"/>
      <c r="X70" s="167"/>
      <c r="Y70" s="185"/>
      <c r="Z70" s="185"/>
      <c r="AA70" s="185"/>
      <c r="AB70" s="185"/>
      <c r="AC70" s="21"/>
    </row>
    <row r="71" customFormat="false" ht="15" hidden="false" customHeight="false" outlineLevel="0" collapsed="false">
      <c r="A71" s="176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67"/>
      <c r="V71" s="167"/>
      <c r="W71" s="167"/>
      <c r="X71" s="167"/>
      <c r="Y71" s="185"/>
      <c r="Z71" s="185"/>
      <c r="AA71" s="185"/>
      <c r="AB71" s="185"/>
      <c r="AC71" s="21"/>
    </row>
    <row r="72" customFormat="false" ht="15" hidden="false" customHeight="false" outlineLevel="0" collapsed="false">
      <c r="A72" s="176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67"/>
      <c r="V72" s="167"/>
      <c r="W72" s="167"/>
      <c r="X72" s="167"/>
      <c r="Y72" s="185"/>
      <c r="Z72" s="185"/>
      <c r="AA72" s="185"/>
      <c r="AB72" s="185"/>
      <c r="AC72" s="21"/>
    </row>
    <row r="73" customFormat="false" ht="15" hidden="false" customHeight="false" outlineLevel="0" collapsed="false">
      <c r="A73" s="176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67"/>
      <c r="V73" s="167"/>
      <c r="W73" s="167"/>
      <c r="X73" s="167"/>
      <c r="Y73" s="185"/>
      <c r="Z73" s="185"/>
      <c r="AA73" s="185"/>
      <c r="AB73" s="185"/>
      <c r="AC73" s="21"/>
    </row>
    <row r="74" customFormat="false" ht="15" hidden="false" customHeight="false" outlineLevel="0" collapsed="false">
      <c r="A74" s="176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67"/>
      <c r="V74" s="167"/>
      <c r="W74" s="167"/>
      <c r="X74" s="167"/>
      <c r="Y74" s="185"/>
      <c r="Z74" s="185"/>
      <c r="AA74" s="185"/>
      <c r="AB74" s="185"/>
      <c r="AC74" s="21"/>
    </row>
    <row r="75" customFormat="false" ht="15" hidden="false" customHeight="false" outlineLevel="0" collapsed="false">
      <c r="A75" s="176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67"/>
      <c r="V75" s="167"/>
      <c r="W75" s="167"/>
      <c r="X75" s="167"/>
      <c r="Y75" s="185"/>
      <c r="Z75" s="185"/>
      <c r="AA75" s="185"/>
      <c r="AB75" s="185"/>
      <c r="AC75" s="21"/>
    </row>
    <row r="76" customFormat="false" ht="15" hidden="false" customHeight="false" outlineLevel="0" collapsed="false">
      <c r="A76" s="176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67"/>
      <c r="V76" s="167"/>
      <c r="W76" s="167"/>
      <c r="X76" s="167"/>
      <c r="Y76" s="185"/>
      <c r="Z76" s="185"/>
      <c r="AA76" s="185"/>
      <c r="AB76" s="185"/>
      <c r="AC76" s="21"/>
    </row>
    <row r="77" customFormat="false" ht="15" hidden="false" customHeight="false" outlineLevel="0" collapsed="false">
      <c r="A77" s="176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67"/>
      <c r="V77" s="167"/>
      <c r="W77" s="167"/>
      <c r="X77" s="167"/>
      <c r="Y77" s="185"/>
      <c r="Z77" s="185"/>
      <c r="AA77" s="185"/>
      <c r="AB77" s="185"/>
      <c r="AC77" s="21"/>
    </row>
    <row r="78" customFormat="false" ht="15" hidden="false" customHeight="false" outlineLevel="0" collapsed="false">
      <c r="A78" s="176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67"/>
      <c r="V78" s="167"/>
      <c r="W78" s="167"/>
      <c r="X78" s="167"/>
      <c r="Y78" s="185"/>
      <c r="Z78" s="185"/>
      <c r="AA78" s="185"/>
      <c r="AB78" s="185"/>
      <c r="AC78" s="21"/>
    </row>
    <row r="79" customFormat="false" ht="15" hidden="false" customHeight="false" outlineLevel="0" collapsed="false">
      <c r="A79" s="176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67"/>
      <c r="V79" s="167"/>
      <c r="W79" s="167"/>
      <c r="X79" s="167"/>
      <c r="Y79" s="185"/>
      <c r="Z79" s="185"/>
      <c r="AA79" s="185"/>
      <c r="AB79" s="185"/>
      <c r="AC79" s="21"/>
    </row>
    <row r="80" customFormat="false" ht="15" hidden="false" customHeight="false" outlineLevel="0" collapsed="false">
      <c r="A80" s="176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67"/>
      <c r="V80" s="167"/>
      <c r="W80" s="167"/>
      <c r="X80" s="167"/>
      <c r="Y80" s="185"/>
      <c r="Z80" s="185"/>
      <c r="AA80" s="185"/>
      <c r="AB80" s="185"/>
      <c r="AC80" s="21"/>
    </row>
    <row r="81" customFormat="false" ht="15" hidden="false" customHeight="false" outlineLevel="0" collapsed="false">
      <c r="A81" s="176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67"/>
      <c r="V81" s="167"/>
      <c r="W81" s="167"/>
      <c r="X81" s="167"/>
      <c r="Y81" s="185"/>
      <c r="Z81" s="185"/>
      <c r="AA81" s="185"/>
      <c r="AB81" s="185"/>
      <c r="AC81" s="21"/>
    </row>
    <row r="82" customFormat="false" ht="15" hidden="false" customHeight="false" outlineLevel="0" collapsed="false">
      <c r="A82" s="176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67"/>
      <c r="V82" s="167"/>
      <c r="W82" s="167"/>
      <c r="X82" s="167"/>
      <c r="Y82" s="185"/>
      <c r="Z82" s="185"/>
      <c r="AA82" s="185"/>
      <c r="AB82" s="185"/>
      <c r="AC82" s="21"/>
    </row>
    <row r="83" customFormat="false" ht="15" hidden="false" customHeight="false" outlineLevel="0" collapsed="false">
      <c r="A83" s="176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67"/>
      <c r="V83" s="167"/>
      <c r="W83" s="167"/>
      <c r="X83" s="167"/>
      <c r="Y83" s="185"/>
      <c r="Z83" s="185"/>
      <c r="AA83" s="185"/>
      <c r="AB83" s="185"/>
      <c r="AC83" s="21"/>
    </row>
    <row r="84" customFormat="false" ht="15" hidden="false" customHeight="false" outlineLevel="0" collapsed="false">
      <c r="A84" s="176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67"/>
      <c r="V84" s="167"/>
      <c r="W84" s="167"/>
      <c r="X84" s="167"/>
      <c r="Y84" s="185"/>
      <c r="Z84" s="185"/>
      <c r="AA84" s="185"/>
      <c r="AB84" s="185"/>
      <c r="AC84" s="21"/>
    </row>
    <row r="85" customFormat="false" ht="15" hidden="false" customHeight="false" outlineLevel="0" collapsed="false">
      <c r="A85" s="176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67"/>
      <c r="V85" s="167"/>
      <c r="W85" s="167"/>
      <c r="X85" s="167"/>
      <c r="Y85" s="185"/>
      <c r="Z85" s="185"/>
      <c r="AA85" s="185"/>
      <c r="AB85" s="185"/>
      <c r="AC85" s="21"/>
    </row>
    <row r="86" customFormat="false" ht="15" hidden="false" customHeight="false" outlineLevel="0" collapsed="false">
      <c r="A86" s="176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67"/>
      <c r="V86" s="167"/>
      <c r="W86" s="167"/>
      <c r="X86" s="167"/>
      <c r="Y86" s="185"/>
      <c r="Z86" s="185"/>
      <c r="AA86" s="185"/>
      <c r="AB86" s="185"/>
      <c r="AC86" s="21"/>
    </row>
    <row r="87" customFormat="false" ht="15" hidden="false" customHeight="false" outlineLevel="0" collapsed="false">
      <c r="A87" s="176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67"/>
      <c r="V87" s="167"/>
      <c r="W87" s="167"/>
      <c r="X87" s="167"/>
      <c r="Y87" s="185"/>
      <c r="Z87" s="185"/>
      <c r="AA87" s="185"/>
      <c r="AB87" s="185"/>
      <c r="AC87" s="21"/>
    </row>
    <row r="88" customFormat="false" ht="15" hidden="false" customHeight="false" outlineLevel="0" collapsed="false">
      <c r="A88" s="176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67"/>
      <c r="V88" s="167"/>
      <c r="W88" s="167"/>
      <c r="X88" s="167"/>
      <c r="Y88" s="185"/>
      <c r="Z88" s="185"/>
      <c r="AA88" s="185"/>
      <c r="AB88" s="185"/>
      <c r="AC88" s="21"/>
    </row>
    <row r="89" customFormat="false" ht="15" hidden="false" customHeight="false" outlineLevel="0" collapsed="false">
      <c r="A89" s="176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67"/>
      <c r="V89" s="167"/>
      <c r="W89" s="167"/>
      <c r="X89" s="167"/>
      <c r="Y89" s="185"/>
      <c r="Z89" s="185"/>
      <c r="AA89" s="185"/>
      <c r="AB89" s="185"/>
      <c r="AC89" s="21"/>
    </row>
    <row r="90" customFormat="false" ht="15" hidden="false" customHeight="false" outlineLevel="0" collapsed="false">
      <c r="A90" s="176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67"/>
      <c r="V90" s="167"/>
      <c r="W90" s="167"/>
      <c r="X90" s="167"/>
      <c r="Y90" s="185"/>
      <c r="Z90" s="185"/>
      <c r="AA90" s="185"/>
      <c r="AB90" s="185"/>
      <c r="AC90" s="21"/>
    </row>
    <row r="91" customFormat="false" ht="15" hidden="false" customHeight="false" outlineLevel="0" collapsed="false">
      <c r="A91" s="176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67"/>
      <c r="V91" s="167"/>
      <c r="W91" s="167"/>
      <c r="X91" s="167"/>
      <c r="Y91" s="185"/>
      <c r="Z91" s="185"/>
      <c r="AA91" s="185"/>
      <c r="AB91" s="185"/>
      <c r="AC91" s="21"/>
    </row>
    <row r="92" customFormat="false" ht="15" hidden="false" customHeight="false" outlineLevel="0" collapsed="false">
      <c r="A92" s="176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67"/>
      <c r="V92" s="167"/>
      <c r="W92" s="167"/>
      <c r="X92" s="167"/>
      <c r="Y92" s="185"/>
      <c r="Z92" s="185"/>
      <c r="AA92" s="185"/>
      <c r="AB92" s="185"/>
      <c r="AC92" s="21"/>
    </row>
    <row r="93" customFormat="false" ht="15" hidden="false" customHeight="false" outlineLevel="0" collapsed="false">
      <c r="A93" s="176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67"/>
      <c r="V93" s="167"/>
      <c r="W93" s="167"/>
      <c r="X93" s="167"/>
      <c r="Y93" s="185"/>
      <c r="Z93" s="185"/>
      <c r="AA93" s="185"/>
      <c r="AB93" s="185"/>
      <c r="AC93" s="21"/>
    </row>
    <row r="94" customFormat="false" ht="15" hidden="false" customHeight="false" outlineLevel="0" collapsed="false">
      <c r="A94" s="176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67"/>
      <c r="V94" s="167"/>
      <c r="W94" s="167"/>
      <c r="X94" s="167"/>
      <c r="Y94" s="185"/>
      <c r="Z94" s="185"/>
      <c r="AA94" s="185"/>
      <c r="AB94" s="185"/>
      <c r="AC94" s="21"/>
    </row>
    <row r="95" customFormat="false" ht="15" hidden="false" customHeight="false" outlineLevel="0" collapsed="false">
      <c r="A95" s="176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67"/>
      <c r="V95" s="167"/>
      <c r="W95" s="167"/>
      <c r="X95" s="167"/>
      <c r="Y95" s="185"/>
      <c r="Z95" s="185"/>
      <c r="AA95" s="185"/>
      <c r="AB95" s="185"/>
      <c r="AC95" s="21"/>
    </row>
    <row r="96" customFormat="false" ht="15" hidden="false" customHeight="false" outlineLevel="0" collapsed="false">
      <c r="A96" s="176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67"/>
      <c r="V96" s="167"/>
      <c r="W96" s="167"/>
      <c r="X96" s="167"/>
      <c r="Y96" s="185"/>
      <c r="Z96" s="185"/>
      <c r="AA96" s="185"/>
      <c r="AB96" s="185"/>
      <c r="AC96" s="21"/>
    </row>
    <row r="97" customFormat="false" ht="15" hidden="false" customHeight="false" outlineLevel="0" collapsed="false">
      <c r="A97" s="176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67"/>
      <c r="V97" s="167"/>
      <c r="W97" s="167"/>
      <c r="X97" s="167"/>
      <c r="Y97" s="185"/>
      <c r="Z97" s="185"/>
      <c r="AA97" s="185"/>
      <c r="AB97" s="185"/>
      <c r="AC97" s="21"/>
    </row>
    <row r="98" customFormat="false" ht="15" hidden="false" customHeight="false" outlineLevel="0" collapsed="false">
      <c r="A98" s="176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67"/>
      <c r="V98" s="167"/>
      <c r="W98" s="167"/>
      <c r="X98" s="167"/>
      <c r="Y98" s="185"/>
      <c r="Z98" s="185"/>
      <c r="AA98" s="185"/>
      <c r="AB98" s="185"/>
      <c r="AC98" s="21"/>
    </row>
    <row r="99" customFormat="false" ht="15" hidden="false" customHeight="false" outlineLevel="0" collapsed="false">
      <c r="A99" s="176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67"/>
      <c r="V99" s="167"/>
      <c r="W99" s="167"/>
      <c r="X99" s="167"/>
      <c r="Y99" s="185"/>
      <c r="Z99" s="185"/>
      <c r="AA99" s="185"/>
      <c r="AB99" s="185"/>
      <c r="AC99" s="21"/>
    </row>
    <row r="100" customFormat="false" ht="15" hidden="false" customHeight="false" outlineLevel="0" collapsed="false">
      <c r="A100" s="176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67"/>
      <c r="V100" s="167"/>
      <c r="W100" s="167"/>
      <c r="X100" s="167"/>
      <c r="Y100" s="185"/>
      <c r="Z100" s="185"/>
      <c r="AA100" s="185"/>
      <c r="AB100" s="185"/>
      <c r="AC100" s="21"/>
    </row>
    <row r="101" customFormat="false" ht="15" hidden="false" customHeight="false" outlineLevel="0" collapsed="false">
      <c r="A101" s="176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67"/>
      <c r="V101" s="167"/>
      <c r="W101" s="167"/>
      <c r="X101" s="167"/>
      <c r="Y101" s="185"/>
      <c r="Z101" s="185"/>
      <c r="AA101" s="185"/>
      <c r="AB101" s="185"/>
      <c r="AC101" s="21"/>
    </row>
    <row r="102" customFormat="false" ht="15" hidden="false" customHeight="false" outlineLevel="0" collapsed="false">
      <c r="A102" s="176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67"/>
      <c r="V102" s="167"/>
      <c r="W102" s="167"/>
      <c r="X102" s="167"/>
      <c r="Y102" s="185"/>
      <c r="Z102" s="185"/>
      <c r="AA102" s="185"/>
      <c r="AB102" s="185"/>
      <c r="AC102" s="21"/>
    </row>
    <row r="103" customFormat="false" ht="15" hidden="false" customHeight="false" outlineLevel="0" collapsed="false">
      <c r="A103" s="176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67"/>
      <c r="V103" s="167"/>
      <c r="W103" s="167"/>
      <c r="X103" s="167"/>
      <c r="Y103" s="185"/>
      <c r="Z103" s="185"/>
      <c r="AA103" s="185"/>
      <c r="AB103" s="185"/>
      <c r="AC103" s="21"/>
    </row>
    <row r="104" customFormat="false" ht="15" hidden="false" customHeight="false" outlineLevel="0" collapsed="false">
      <c r="A104" s="176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67"/>
      <c r="V104" s="167"/>
      <c r="W104" s="167"/>
      <c r="X104" s="167"/>
      <c r="Y104" s="185"/>
      <c r="Z104" s="185"/>
      <c r="AA104" s="185"/>
      <c r="AB104" s="185"/>
      <c r="AC104" s="21"/>
    </row>
    <row r="105" customFormat="false" ht="15" hidden="false" customHeight="false" outlineLevel="0" collapsed="false">
      <c r="A105" s="176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67"/>
      <c r="V105" s="167"/>
      <c r="W105" s="167"/>
      <c r="X105" s="167"/>
      <c r="Y105" s="185"/>
      <c r="Z105" s="185"/>
      <c r="AA105" s="185"/>
      <c r="AB105" s="185"/>
      <c r="AC105" s="21"/>
    </row>
    <row r="106" customFormat="false" ht="15" hidden="false" customHeight="false" outlineLevel="0" collapsed="false">
      <c r="A106" s="176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67"/>
      <c r="V106" s="167"/>
      <c r="W106" s="167"/>
      <c r="X106" s="167"/>
      <c r="Y106" s="185"/>
      <c r="Z106" s="185"/>
      <c r="AA106" s="185"/>
      <c r="AB106" s="185"/>
      <c r="AC106" s="21"/>
    </row>
    <row r="107" customFormat="false" ht="15" hidden="false" customHeight="false" outlineLevel="0" collapsed="false">
      <c r="A107" s="176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67"/>
      <c r="V107" s="167"/>
      <c r="W107" s="167"/>
      <c r="X107" s="167"/>
      <c r="Y107" s="185"/>
      <c r="Z107" s="185"/>
      <c r="AA107" s="185"/>
      <c r="AB107" s="185"/>
      <c r="AC107" s="21"/>
    </row>
    <row r="108" customFormat="false" ht="15" hidden="false" customHeight="false" outlineLevel="0" collapsed="false">
      <c r="A108" s="176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67"/>
      <c r="V108" s="167"/>
      <c r="W108" s="167"/>
      <c r="X108" s="167"/>
      <c r="Y108" s="185"/>
      <c r="Z108" s="185"/>
      <c r="AA108" s="185"/>
      <c r="AB108" s="185"/>
      <c r="AC108" s="21"/>
    </row>
    <row r="109" customFormat="false" ht="15" hidden="false" customHeight="false" outlineLevel="0" collapsed="false">
      <c r="A109" s="176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67"/>
      <c r="V109" s="167"/>
      <c r="W109" s="167"/>
      <c r="X109" s="167"/>
      <c r="Y109" s="185"/>
      <c r="Z109" s="185"/>
      <c r="AA109" s="185"/>
      <c r="AB109" s="185"/>
      <c r="AC109" s="21"/>
    </row>
    <row r="110" customFormat="false" ht="15" hidden="false" customHeight="false" outlineLevel="0" collapsed="false">
      <c r="A110" s="176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67"/>
      <c r="V110" s="167"/>
      <c r="W110" s="167"/>
      <c r="X110" s="167"/>
      <c r="Y110" s="185"/>
      <c r="Z110" s="185"/>
      <c r="AA110" s="185"/>
      <c r="AB110" s="185"/>
      <c r="AC110" s="21"/>
    </row>
    <row r="111" customFormat="false" ht="15" hidden="false" customHeight="false" outlineLevel="0" collapsed="false">
      <c r="A111" s="176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67"/>
      <c r="V111" s="167"/>
      <c r="W111" s="167"/>
      <c r="X111" s="167"/>
      <c r="Y111" s="185"/>
      <c r="Z111" s="185"/>
      <c r="AA111" s="185"/>
      <c r="AB111" s="185"/>
      <c r="AC111" s="21"/>
    </row>
    <row r="112" customFormat="false" ht="15" hidden="false" customHeight="false" outlineLevel="0" collapsed="false">
      <c r="A112" s="176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67"/>
      <c r="V112" s="167"/>
      <c r="W112" s="167"/>
      <c r="X112" s="167"/>
      <c r="Y112" s="185"/>
      <c r="Z112" s="185"/>
      <c r="AA112" s="185"/>
      <c r="AB112" s="185"/>
      <c r="AC112" s="21"/>
    </row>
    <row r="113" customFormat="false" ht="15" hidden="false" customHeight="false" outlineLevel="0" collapsed="false">
      <c r="A113" s="176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67"/>
      <c r="V113" s="167"/>
      <c r="W113" s="167"/>
      <c r="X113" s="167"/>
      <c r="Y113" s="185"/>
      <c r="Z113" s="185"/>
      <c r="AA113" s="185"/>
      <c r="AB113" s="185"/>
      <c r="AC113" s="21"/>
    </row>
    <row r="114" customFormat="false" ht="15" hidden="false" customHeight="false" outlineLevel="0" collapsed="false">
      <c r="A114" s="176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67"/>
      <c r="V114" s="167"/>
      <c r="W114" s="167"/>
      <c r="X114" s="167"/>
      <c r="Y114" s="185"/>
      <c r="Z114" s="185"/>
      <c r="AA114" s="185"/>
      <c r="AB114" s="185"/>
      <c r="AC114" s="21"/>
    </row>
    <row r="115" customFormat="false" ht="15" hidden="false" customHeight="false" outlineLevel="0" collapsed="false">
      <c r="A115" s="176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67"/>
      <c r="V115" s="167"/>
      <c r="W115" s="167"/>
      <c r="X115" s="167"/>
      <c r="Y115" s="185"/>
      <c r="Z115" s="185"/>
      <c r="AA115" s="185"/>
      <c r="AB115" s="185"/>
      <c r="AC115" s="21"/>
    </row>
    <row r="116" customFormat="false" ht="15" hidden="false" customHeight="false" outlineLevel="0" collapsed="false">
      <c r="A116" s="176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67"/>
      <c r="V116" s="167"/>
      <c r="W116" s="167"/>
      <c r="X116" s="167"/>
      <c r="Y116" s="185"/>
      <c r="Z116" s="185"/>
      <c r="AA116" s="185"/>
      <c r="AB116" s="185"/>
      <c r="AC116" s="21"/>
    </row>
    <row r="117" customFormat="false" ht="15" hidden="false" customHeight="false" outlineLevel="0" collapsed="false">
      <c r="A117" s="176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67"/>
      <c r="V117" s="167"/>
      <c r="W117" s="167"/>
      <c r="X117" s="167"/>
      <c r="Y117" s="185"/>
      <c r="Z117" s="185"/>
      <c r="AA117" s="185"/>
      <c r="AB117" s="185"/>
      <c r="AC117" s="21"/>
    </row>
    <row r="118" customFormat="false" ht="15" hidden="false" customHeight="false" outlineLevel="0" collapsed="false">
      <c r="A118" s="176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67"/>
      <c r="V118" s="167"/>
      <c r="W118" s="167"/>
      <c r="X118" s="167"/>
      <c r="Y118" s="185"/>
      <c r="Z118" s="185"/>
      <c r="AA118" s="185"/>
      <c r="AB118" s="185"/>
      <c r="AC118" s="21"/>
    </row>
    <row r="119" customFormat="false" ht="15" hidden="false" customHeight="false" outlineLevel="0" collapsed="false">
      <c r="A119" s="176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67"/>
      <c r="V119" s="167"/>
      <c r="W119" s="167"/>
      <c r="X119" s="167"/>
      <c r="Y119" s="185"/>
      <c r="Z119" s="185"/>
      <c r="AA119" s="185"/>
      <c r="AB119" s="185"/>
      <c r="AC119" s="21"/>
    </row>
    <row r="120" customFormat="false" ht="15" hidden="false" customHeight="false" outlineLevel="0" collapsed="false">
      <c r="A120" s="176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67"/>
      <c r="V120" s="167"/>
      <c r="W120" s="167"/>
      <c r="X120" s="167"/>
      <c r="Y120" s="185"/>
      <c r="Z120" s="185"/>
      <c r="AA120" s="185"/>
      <c r="AB120" s="185"/>
      <c r="AC120" s="21"/>
    </row>
    <row r="121" customFormat="false" ht="15" hidden="false" customHeight="false" outlineLevel="0" collapsed="false">
      <c r="A121" s="176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67"/>
      <c r="V121" s="167"/>
      <c r="W121" s="167"/>
      <c r="X121" s="167"/>
      <c r="Y121" s="185"/>
      <c r="Z121" s="185"/>
      <c r="AA121" s="185"/>
      <c r="AB121" s="185"/>
      <c r="AC121" s="21"/>
    </row>
    <row r="122" customFormat="false" ht="15" hidden="false" customHeight="false" outlineLevel="0" collapsed="false">
      <c r="A122" s="176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67"/>
      <c r="V122" s="167"/>
      <c r="W122" s="167"/>
      <c r="X122" s="167"/>
      <c r="Y122" s="185"/>
      <c r="Z122" s="185"/>
      <c r="AA122" s="185"/>
      <c r="AB122" s="185"/>
      <c r="AC122" s="21"/>
    </row>
    <row r="123" customFormat="false" ht="15" hidden="false" customHeight="false" outlineLevel="0" collapsed="false">
      <c r="A123" s="176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67"/>
      <c r="V123" s="167"/>
      <c r="W123" s="167"/>
      <c r="X123" s="167"/>
      <c r="Y123" s="185"/>
      <c r="Z123" s="185"/>
      <c r="AA123" s="185"/>
      <c r="AB123" s="185"/>
      <c r="AC123" s="21"/>
    </row>
    <row r="124" customFormat="false" ht="15" hidden="false" customHeight="false" outlineLevel="0" collapsed="false">
      <c r="A124" s="176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67"/>
      <c r="V124" s="167"/>
      <c r="W124" s="167"/>
      <c r="X124" s="167"/>
      <c r="Y124" s="185"/>
      <c r="Z124" s="185"/>
      <c r="AA124" s="185"/>
      <c r="AB124" s="185"/>
      <c r="AC124" s="21"/>
    </row>
    <row r="125" customFormat="false" ht="15" hidden="false" customHeight="false" outlineLevel="0" collapsed="false">
      <c r="A125" s="176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67"/>
      <c r="V125" s="167"/>
      <c r="W125" s="167"/>
      <c r="X125" s="167"/>
      <c r="Y125" s="185"/>
      <c r="Z125" s="185"/>
      <c r="AA125" s="185"/>
      <c r="AB125" s="185"/>
      <c r="AC125" s="21"/>
    </row>
    <row r="126" customFormat="false" ht="15" hidden="false" customHeight="false" outlineLevel="0" collapsed="false">
      <c r="A126" s="176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67"/>
      <c r="V126" s="167"/>
      <c r="W126" s="167"/>
      <c r="X126" s="167"/>
      <c r="Y126" s="185"/>
      <c r="Z126" s="185"/>
      <c r="AA126" s="185"/>
      <c r="AB126" s="185"/>
      <c r="AC126" s="21"/>
    </row>
    <row r="127" customFormat="false" ht="15" hidden="false" customHeight="false" outlineLevel="0" collapsed="false">
      <c r="A127" s="176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67"/>
      <c r="V127" s="167"/>
      <c r="W127" s="167"/>
      <c r="X127" s="167"/>
      <c r="Y127" s="185"/>
      <c r="Z127" s="185"/>
      <c r="AA127" s="185"/>
      <c r="AB127" s="185"/>
      <c r="AC127" s="21"/>
    </row>
    <row r="128" customFormat="false" ht="15" hidden="false" customHeight="false" outlineLevel="0" collapsed="false">
      <c r="A128" s="176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67"/>
      <c r="V128" s="167"/>
      <c r="W128" s="167"/>
      <c r="X128" s="167"/>
      <c r="Y128" s="185"/>
      <c r="Z128" s="185"/>
      <c r="AA128" s="185"/>
      <c r="AB128" s="185"/>
      <c r="AC128" s="21"/>
    </row>
    <row r="129" customFormat="false" ht="15" hidden="false" customHeight="false" outlineLevel="0" collapsed="false">
      <c r="A129" s="176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67"/>
      <c r="V129" s="167"/>
      <c r="W129" s="167"/>
      <c r="X129" s="167"/>
      <c r="Y129" s="185"/>
      <c r="Z129" s="185"/>
      <c r="AA129" s="185"/>
      <c r="AB129" s="185"/>
      <c r="AC129" s="21"/>
    </row>
    <row r="130" customFormat="false" ht="15" hidden="false" customHeight="false" outlineLevel="0" collapsed="false">
      <c r="A130" s="176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67"/>
      <c r="V130" s="167"/>
      <c r="W130" s="167"/>
      <c r="X130" s="167"/>
      <c r="Y130" s="185"/>
      <c r="Z130" s="185"/>
      <c r="AA130" s="185"/>
      <c r="AB130" s="185"/>
      <c r="AC130" s="21"/>
    </row>
    <row r="131" customFormat="false" ht="15" hidden="false" customHeight="false" outlineLevel="0" collapsed="false">
      <c r="A131" s="176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67"/>
      <c r="V131" s="167"/>
      <c r="W131" s="167"/>
      <c r="X131" s="167"/>
      <c r="Y131" s="185"/>
      <c r="Z131" s="185"/>
      <c r="AA131" s="185"/>
      <c r="AB131" s="185"/>
      <c r="AC131" s="21"/>
    </row>
    <row r="132" customFormat="false" ht="15" hidden="false" customHeight="false" outlineLevel="0" collapsed="false">
      <c r="A132" s="176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67"/>
      <c r="V132" s="167"/>
      <c r="W132" s="167"/>
      <c r="X132" s="167"/>
      <c r="Y132" s="185"/>
      <c r="Z132" s="185"/>
      <c r="AA132" s="185"/>
      <c r="AB132" s="185"/>
      <c r="AC132" s="21"/>
    </row>
    <row r="133" customFormat="false" ht="15" hidden="false" customHeight="false" outlineLevel="0" collapsed="false">
      <c r="A133" s="176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67"/>
      <c r="V133" s="167"/>
      <c r="W133" s="167"/>
      <c r="X133" s="167"/>
      <c r="Y133" s="185"/>
      <c r="Z133" s="185"/>
      <c r="AA133" s="185"/>
      <c r="AB133" s="185"/>
      <c r="AC133" s="21"/>
    </row>
    <row r="134" customFormat="false" ht="15" hidden="false" customHeight="false" outlineLevel="0" collapsed="false">
      <c r="A134" s="176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67"/>
      <c r="V134" s="167"/>
      <c r="W134" s="167"/>
      <c r="X134" s="167"/>
      <c r="Y134" s="185"/>
      <c r="Z134" s="185"/>
      <c r="AA134" s="185"/>
      <c r="AB134" s="185"/>
      <c r="AC134" s="21"/>
    </row>
    <row r="135" customFormat="false" ht="15" hidden="false" customHeight="false" outlineLevel="0" collapsed="false">
      <c r="A135" s="176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67"/>
      <c r="V135" s="167"/>
      <c r="W135" s="167"/>
      <c r="X135" s="167"/>
      <c r="Y135" s="185"/>
      <c r="Z135" s="185"/>
      <c r="AA135" s="185"/>
      <c r="AB135" s="185"/>
      <c r="AC135" s="21"/>
    </row>
    <row r="136" customFormat="false" ht="15" hidden="false" customHeight="false" outlineLevel="0" collapsed="false">
      <c r="A136" s="176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67"/>
      <c r="V136" s="167"/>
      <c r="W136" s="167"/>
      <c r="X136" s="167"/>
      <c r="Y136" s="185"/>
      <c r="Z136" s="185"/>
      <c r="AA136" s="185"/>
      <c r="AB136" s="185"/>
      <c r="AC136" s="21"/>
    </row>
    <row r="137" customFormat="false" ht="15" hidden="false" customHeight="false" outlineLevel="0" collapsed="false">
      <c r="A137" s="176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67"/>
      <c r="V137" s="167"/>
      <c r="W137" s="167"/>
      <c r="X137" s="167"/>
      <c r="Y137" s="185"/>
      <c r="Z137" s="185"/>
      <c r="AA137" s="185"/>
      <c r="AB137" s="185"/>
      <c r="AC137" s="21"/>
    </row>
    <row r="138" customFormat="false" ht="15" hidden="false" customHeight="false" outlineLevel="0" collapsed="false">
      <c r="A138" s="176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67"/>
      <c r="V138" s="167"/>
      <c r="W138" s="167"/>
      <c r="X138" s="167"/>
      <c r="Y138" s="185"/>
      <c r="Z138" s="185"/>
      <c r="AA138" s="185"/>
      <c r="AB138" s="185"/>
      <c r="AC138" s="21"/>
    </row>
    <row r="139" customFormat="false" ht="15" hidden="false" customHeight="false" outlineLevel="0" collapsed="false">
      <c r="A139" s="176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67"/>
      <c r="V139" s="167"/>
      <c r="W139" s="167"/>
      <c r="X139" s="167"/>
      <c r="Y139" s="185"/>
      <c r="Z139" s="185"/>
      <c r="AA139" s="185"/>
      <c r="AB139" s="185"/>
      <c r="AC139" s="21"/>
    </row>
    <row r="140" customFormat="false" ht="15" hidden="false" customHeight="false" outlineLevel="0" collapsed="false">
      <c r="A140" s="176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67"/>
      <c r="V140" s="167"/>
      <c r="W140" s="167"/>
      <c r="X140" s="167"/>
      <c r="Y140" s="185"/>
      <c r="Z140" s="185"/>
      <c r="AA140" s="185"/>
      <c r="AB140" s="185"/>
      <c r="AC140" s="21"/>
    </row>
    <row r="141" customFormat="false" ht="15" hidden="false" customHeight="false" outlineLevel="0" collapsed="false">
      <c r="A141" s="176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67"/>
      <c r="V141" s="167"/>
      <c r="W141" s="167"/>
      <c r="X141" s="167"/>
      <c r="Y141" s="185"/>
      <c r="Z141" s="185"/>
      <c r="AA141" s="185"/>
      <c r="AB141" s="185"/>
      <c r="AC141" s="21"/>
    </row>
    <row r="142" customFormat="false" ht="15" hidden="false" customHeight="false" outlineLevel="0" collapsed="false">
      <c r="A142" s="176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67"/>
      <c r="V142" s="167"/>
      <c r="W142" s="167"/>
      <c r="X142" s="167"/>
      <c r="Y142" s="185"/>
      <c r="Z142" s="185"/>
      <c r="AA142" s="185"/>
      <c r="AB142" s="185"/>
      <c r="AC142" s="21"/>
    </row>
    <row r="143" customFormat="false" ht="15" hidden="false" customHeight="false" outlineLevel="0" collapsed="false">
      <c r="A143" s="176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67"/>
      <c r="V143" s="167"/>
      <c r="W143" s="167"/>
      <c r="X143" s="167"/>
      <c r="Y143" s="185"/>
      <c r="Z143" s="185"/>
      <c r="AA143" s="185"/>
      <c r="AB143" s="185"/>
      <c r="AC143" s="21"/>
    </row>
    <row r="144" customFormat="false" ht="15" hidden="false" customHeight="false" outlineLevel="0" collapsed="false">
      <c r="A144" s="176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67"/>
      <c r="V144" s="167"/>
      <c r="W144" s="167"/>
      <c r="X144" s="167"/>
      <c r="Y144" s="185"/>
      <c r="Z144" s="185"/>
      <c r="AA144" s="185"/>
      <c r="AB144" s="185"/>
      <c r="AC144" s="21"/>
    </row>
    <row r="145" customFormat="false" ht="15" hidden="false" customHeight="false" outlineLevel="0" collapsed="false">
      <c r="A145" s="176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67"/>
      <c r="V145" s="167"/>
      <c r="W145" s="167"/>
      <c r="X145" s="167"/>
      <c r="Y145" s="185"/>
      <c r="Z145" s="185"/>
      <c r="AA145" s="185"/>
      <c r="AB145" s="185"/>
      <c r="AC145" s="21"/>
    </row>
    <row r="146" customFormat="false" ht="15" hidden="false" customHeight="false" outlineLevel="0" collapsed="false">
      <c r="A146" s="176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67"/>
      <c r="V146" s="167"/>
      <c r="W146" s="167"/>
      <c r="X146" s="167"/>
      <c r="Y146" s="185"/>
      <c r="Z146" s="185"/>
      <c r="AA146" s="185"/>
      <c r="AB146" s="185"/>
      <c r="AC146" s="21"/>
    </row>
    <row r="147" customFormat="false" ht="15" hidden="false" customHeight="false" outlineLevel="0" collapsed="false">
      <c r="A147" s="176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67"/>
      <c r="V147" s="167"/>
      <c r="W147" s="167"/>
      <c r="X147" s="167"/>
      <c r="Y147" s="185"/>
      <c r="Z147" s="185"/>
      <c r="AA147" s="185"/>
      <c r="AB147" s="185"/>
      <c r="AC147" s="21"/>
    </row>
    <row r="148" customFormat="false" ht="15" hidden="false" customHeight="false" outlineLevel="0" collapsed="false">
      <c r="A148" s="176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67"/>
      <c r="V148" s="167"/>
      <c r="W148" s="167"/>
      <c r="X148" s="167"/>
      <c r="Y148" s="185"/>
      <c r="Z148" s="185"/>
      <c r="AA148" s="185"/>
      <c r="AB148" s="185"/>
      <c r="AC148" s="21"/>
    </row>
    <row r="149" customFormat="false" ht="15" hidden="false" customHeight="false" outlineLevel="0" collapsed="false">
      <c r="A149" s="176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67"/>
      <c r="V149" s="167"/>
      <c r="W149" s="167"/>
      <c r="X149" s="167"/>
      <c r="Y149" s="185"/>
      <c r="Z149" s="185"/>
      <c r="AA149" s="185"/>
      <c r="AB149" s="185"/>
      <c r="AC149" s="21"/>
    </row>
    <row r="150" customFormat="false" ht="15" hidden="false" customHeight="false" outlineLevel="0" collapsed="false">
      <c r="A150" s="176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67"/>
      <c r="V150" s="167"/>
      <c r="W150" s="167"/>
      <c r="X150" s="167"/>
      <c r="Y150" s="185"/>
      <c r="Z150" s="185"/>
      <c r="AA150" s="185"/>
      <c r="AB150" s="185"/>
      <c r="AC150" s="21"/>
    </row>
    <row r="151" customFormat="false" ht="15" hidden="false" customHeight="false" outlineLevel="0" collapsed="false">
      <c r="A151" s="176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67"/>
      <c r="V151" s="167"/>
      <c r="W151" s="167"/>
      <c r="X151" s="167"/>
      <c r="Y151" s="185"/>
      <c r="Z151" s="185"/>
      <c r="AA151" s="185"/>
      <c r="AB151" s="185"/>
      <c r="AC151" s="21"/>
    </row>
    <row r="152" customFormat="false" ht="15" hidden="false" customHeight="false" outlineLevel="0" collapsed="false">
      <c r="A152" s="176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67"/>
      <c r="V152" s="167"/>
      <c r="W152" s="167"/>
      <c r="X152" s="167"/>
      <c r="Y152" s="185"/>
      <c r="Z152" s="185"/>
      <c r="AA152" s="185"/>
      <c r="AB152" s="185"/>
      <c r="AC152" s="21"/>
    </row>
    <row r="153" customFormat="false" ht="15" hidden="false" customHeight="false" outlineLevel="0" collapsed="false">
      <c r="A153" s="176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67"/>
      <c r="V153" s="167"/>
      <c r="W153" s="167"/>
      <c r="X153" s="167"/>
      <c r="Y153" s="185"/>
      <c r="Z153" s="185"/>
      <c r="AA153" s="185"/>
      <c r="AB153" s="185"/>
      <c r="AC153" s="21"/>
    </row>
    <row r="154" customFormat="false" ht="15" hidden="false" customHeight="false" outlineLevel="0" collapsed="false">
      <c r="A154" s="176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67"/>
      <c r="V154" s="167"/>
      <c r="W154" s="167"/>
      <c r="X154" s="167"/>
      <c r="Y154" s="185"/>
      <c r="Z154" s="185"/>
      <c r="AA154" s="185"/>
      <c r="AB154" s="185"/>
      <c r="AC154" s="21"/>
    </row>
    <row r="155" customFormat="false" ht="15" hidden="false" customHeight="false" outlineLevel="0" collapsed="false">
      <c r="A155" s="176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67"/>
      <c r="V155" s="167"/>
      <c r="W155" s="167"/>
      <c r="X155" s="167"/>
      <c r="Y155" s="185"/>
      <c r="Z155" s="185"/>
      <c r="AA155" s="185"/>
      <c r="AB155" s="185"/>
      <c r="AC155" s="21"/>
    </row>
    <row r="156" customFormat="false" ht="15" hidden="false" customHeight="false" outlineLevel="0" collapsed="false">
      <c r="A156" s="176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67"/>
      <c r="V156" s="167"/>
      <c r="W156" s="167"/>
      <c r="X156" s="167"/>
      <c r="Y156" s="185"/>
      <c r="Z156" s="185"/>
      <c r="AA156" s="185"/>
      <c r="AB156" s="185"/>
      <c r="AC156" s="21"/>
    </row>
    <row r="157" customFormat="false" ht="15" hidden="false" customHeight="false" outlineLevel="0" collapsed="false">
      <c r="A157" s="176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67"/>
      <c r="V157" s="167"/>
      <c r="W157" s="167"/>
      <c r="X157" s="167"/>
      <c r="Y157" s="185"/>
      <c r="Z157" s="185"/>
      <c r="AA157" s="185"/>
      <c r="AB157" s="185"/>
      <c r="AC157" s="21"/>
    </row>
    <row r="158" customFormat="false" ht="15" hidden="false" customHeight="false" outlineLevel="0" collapsed="false">
      <c r="A158" s="176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67"/>
      <c r="V158" s="167"/>
      <c r="W158" s="167"/>
      <c r="X158" s="167"/>
      <c r="Y158" s="185"/>
      <c r="Z158" s="185"/>
      <c r="AA158" s="185"/>
      <c r="AB158" s="185"/>
      <c r="AC158" s="21"/>
    </row>
    <row r="159" customFormat="false" ht="15" hidden="false" customHeight="false" outlineLevel="0" collapsed="false">
      <c r="A159" s="176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67"/>
      <c r="V159" s="167"/>
      <c r="W159" s="167"/>
      <c r="X159" s="167"/>
      <c r="Y159" s="185"/>
      <c r="Z159" s="185"/>
      <c r="AA159" s="185"/>
      <c r="AB159" s="185"/>
      <c r="AC159" s="21"/>
    </row>
    <row r="160" customFormat="false" ht="15" hidden="false" customHeight="false" outlineLevel="0" collapsed="false">
      <c r="A160" s="176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67"/>
      <c r="V160" s="167"/>
      <c r="W160" s="167"/>
      <c r="X160" s="167"/>
      <c r="Y160" s="185"/>
      <c r="Z160" s="185"/>
      <c r="AA160" s="185"/>
      <c r="AB160" s="185"/>
      <c r="AC160" s="21"/>
    </row>
    <row r="161" customFormat="false" ht="15" hidden="false" customHeight="false" outlineLevel="0" collapsed="false">
      <c r="A161" s="176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67"/>
      <c r="V161" s="167"/>
      <c r="W161" s="167"/>
      <c r="X161" s="167"/>
      <c r="Y161" s="185"/>
      <c r="Z161" s="185"/>
      <c r="AA161" s="185"/>
      <c r="AB161" s="185"/>
      <c r="AC161" s="21"/>
    </row>
    <row r="162" customFormat="false" ht="15" hidden="false" customHeight="false" outlineLevel="0" collapsed="false">
      <c r="A162" s="176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67"/>
      <c r="V162" s="167"/>
      <c r="W162" s="167"/>
      <c r="X162" s="167"/>
      <c r="Y162" s="185"/>
      <c r="Z162" s="185"/>
      <c r="AA162" s="185"/>
      <c r="AB162" s="185"/>
      <c r="AC162" s="21"/>
    </row>
    <row r="163" customFormat="false" ht="15" hidden="false" customHeight="false" outlineLevel="0" collapsed="false">
      <c r="A163" s="176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67"/>
      <c r="V163" s="167"/>
      <c r="W163" s="167"/>
      <c r="X163" s="167"/>
      <c r="Y163" s="185"/>
      <c r="Z163" s="185"/>
      <c r="AA163" s="185"/>
      <c r="AB163" s="185"/>
      <c r="AC163" s="21"/>
    </row>
    <row r="164" customFormat="false" ht="15" hidden="false" customHeight="false" outlineLevel="0" collapsed="false">
      <c r="A164" s="176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67"/>
      <c r="V164" s="167"/>
      <c r="W164" s="167"/>
      <c r="X164" s="167"/>
      <c r="Y164" s="185"/>
      <c r="Z164" s="185"/>
      <c r="AA164" s="185"/>
      <c r="AB164" s="185"/>
      <c r="AC164" s="21"/>
    </row>
    <row r="165" customFormat="false" ht="15" hidden="false" customHeight="false" outlineLevel="0" collapsed="false">
      <c r="A165" s="176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67"/>
      <c r="V165" s="167"/>
      <c r="W165" s="167"/>
      <c r="X165" s="167"/>
      <c r="Y165" s="185"/>
      <c r="Z165" s="185"/>
      <c r="AA165" s="185"/>
      <c r="AB165" s="185"/>
      <c r="AC165" s="21"/>
    </row>
    <row r="166" customFormat="false" ht="15" hidden="false" customHeight="false" outlineLevel="0" collapsed="false">
      <c r="A166" s="176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67"/>
      <c r="V166" s="167"/>
      <c r="W166" s="167"/>
      <c r="X166" s="167"/>
      <c r="Y166" s="185"/>
      <c r="Z166" s="185"/>
      <c r="AA166" s="185"/>
      <c r="AB166" s="185"/>
      <c r="AC166" s="21"/>
    </row>
    <row r="167" customFormat="false" ht="15" hidden="false" customHeight="false" outlineLevel="0" collapsed="false">
      <c r="A167" s="176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67"/>
      <c r="V167" s="167"/>
      <c r="W167" s="167"/>
      <c r="X167" s="167"/>
      <c r="Y167" s="185"/>
      <c r="Z167" s="185"/>
      <c r="AA167" s="185"/>
      <c r="AB167" s="185"/>
      <c r="AC167" s="21"/>
    </row>
    <row r="168" customFormat="false" ht="15" hidden="false" customHeight="false" outlineLevel="0" collapsed="false">
      <c r="A168" s="176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67"/>
      <c r="V168" s="167"/>
      <c r="W168" s="167"/>
      <c r="X168" s="167"/>
      <c r="Y168" s="185"/>
      <c r="Z168" s="185"/>
      <c r="AA168" s="185"/>
      <c r="AB168" s="185"/>
      <c r="AC168" s="21"/>
    </row>
    <row r="169" customFormat="false" ht="15" hidden="false" customHeight="false" outlineLevel="0" collapsed="false">
      <c r="A169" s="176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67"/>
      <c r="V169" s="167"/>
      <c r="W169" s="167"/>
      <c r="X169" s="167"/>
      <c r="Y169" s="185"/>
      <c r="Z169" s="185"/>
      <c r="AA169" s="185"/>
      <c r="AB169" s="185"/>
      <c r="AC169" s="21"/>
    </row>
    <row r="170" customFormat="false" ht="15" hidden="false" customHeight="false" outlineLevel="0" collapsed="false">
      <c r="A170" s="176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67"/>
      <c r="V170" s="167"/>
      <c r="W170" s="167"/>
      <c r="X170" s="167"/>
      <c r="Y170" s="185"/>
      <c r="Z170" s="185"/>
      <c r="AA170" s="185"/>
      <c r="AB170" s="185"/>
      <c r="AC170" s="21"/>
    </row>
    <row r="171" customFormat="false" ht="15" hidden="false" customHeight="false" outlineLevel="0" collapsed="false">
      <c r="A171" s="176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67"/>
      <c r="V171" s="167"/>
      <c r="W171" s="167"/>
      <c r="X171" s="167"/>
      <c r="Y171" s="185"/>
      <c r="Z171" s="185"/>
      <c r="AA171" s="185"/>
      <c r="AB171" s="185"/>
      <c r="AC171" s="21"/>
    </row>
    <row r="172" customFormat="false" ht="15" hidden="false" customHeight="false" outlineLevel="0" collapsed="false">
      <c r="A172" s="176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67"/>
      <c r="V172" s="167"/>
      <c r="W172" s="167"/>
      <c r="X172" s="167"/>
      <c r="Y172" s="185"/>
      <c r="Z172" s="185"/>
      <c r="AA172" s="185"/>
      <c r="AB172" s="185"/>
      <c r="AC172" s="21"/>
    </row>
    <row r="173" customFormat="false" ht="15" hidden="false" customHeight="false" outlineLevel="0" collapsed="false">
      <c r="A173" s="176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67"/>
      <c r="V173" s="167"/>
      <c r="W173" s="167"/>
      <c r="X173" s="167"/>
      <c r="Y173" s="185"/>
      <c r="Z173" s="185"/>
      <c r="AA173" s="185"/>
      <c r="AB173" s="185"/>
      <c r="AC173" s="21"/>
    </row>
    <row r="174" customFormat="false" ht="15" hidden="false" customHeight="false" outlineLevel="0" collapsed="false">
      <c r="A174" s="176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67"/>
      <c r="V174" s="167"/>
      <c r="W174" s="167"/>
      <c r="X174" s="167"/>
      <c r="Y174" s="185"/>
      <c r="Z174" s="185"/>
      <c r="AA174" s="185"/>
      <c r="AB174" s="185"/>
      <c r="AC174" s="21"/>
    </row>
    <row r="175" customFormat="false" ht="15" hidden="false" customHeight="false" outlineLevel="0" collapsed="false">
      <c r="A175" s="176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67"/>
      <c r="V175" s="167"/>
      <c r="W175" s="167"/>
      <c r="X175" s="167"/>
      <c r="Y175" s="185"/>
      <c r="Z175" s="185"/>
      <c r="AA175" s="185"/>
      <c r="AB175" s="185"/>
      <c r="AC175" s="21"/>
    </row>
    <row r="176" customFormat="false" ht="15" hidden="false" customHeight="false" outlineLevel="0" collapsed="false">
      <c r="A176" s="176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67"/>
      <c r="V176" s="167"/>
      <c r="W176" s="167"/>
      <c r="X176" s="167"/>
      <c r="Y176" s="185"/>
      <c r="Z176" s="185"/>
      <c r="AA176" s="185"/>
      <c r="AB176" s="185"/>
      <c r="AC176" s="21"/>
    </row>
    <row r="177" customFormat="false" ht="15" hidden="false" customHeight="false" outlineLevel="0" collapsed="false">
      <c r="A177" s="176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67"/>
      <c r="V177" s="167"/>
      <c r="W177" s="167"/>
      <c r="X177" s="167"/>
      <c r="Y177" s="185"/>
      <c r="Z177" s="185"/>
      <c r="AA177" s="185"/>
      <c r="AB177" s="185"/>
      <c r="AC177" s="21"/>
    </row>
    <row r="178" customFormat="false" ht="15" hidden="false" customHeight="false" outlineLevel="0" collapsed="false">
      <c r="A178" s="176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67"/>
      <c r="V178" s="167"/>
      <c r="W178" s="167"/>
      <c r="X178" s="167"/>
      <c r="Y178" s="185"/>
      <c r="Z178" s="185"/>
      <c r="AA178" s="185"/>
      <c r="AB178" s="185"/>
      <c r="AC178" s="21"/>
    </row>
    <row r="179" customFormat="false" ht="15" hidden="false" customHeight="false" outlineLevel="0" collapsed="false">
      <c r="A179" s="176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67"/>
      <c r="V179" s="167"/>
      <c r="W179" s="167"/>
      <c r="X179" s="167"/>
      <c r="Y179" s="185"/>
      <c r="Z179" s="185"/>
      <c r="AA179" s="185"/>
      <c r="AB179" s="185"/>
      <c r="AC179" s="21"/>
    </row>
    <row r="180" customFormat="false" ht="15" hidden="false" customHeight="false" outlineLevel="0" collapsed="false">
      <c r="A180" s="176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67"/>
      <c r="V180" s="167"/>
      <c r="W180" s="167"/>
      <c r="X180" s="167"/>
      <c r="Y180" s="185"/>
      <c r="Z180" s="185"/>
      <c r="AA180" s="185"/>
      <c r="AB180" s="185"/>
      <c r="AC180" s="21"/>
    </row>
    <row r="181" customFormat="false" ht="15" hidden="false" customHeight="false" outlineLevel="0" collapsed="false">
      <c r="A181" s="176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67"/>
      <c r="V181" s="167"/>
      <c r="W181" s="167"/>
      <c r="X181" s="167"/>
      <c r="Y181" s="185"/>
      <c r="Z181" s="185"/>
      <c r="AA181" s="185"/>
      <c r="AB181" s="185"/>
      <c r="AC181" s="21"/>
    </row>
    <row r="182" customFormat="false" ht="15" hidden="false" customHeight="false" outlineLevel="0" collapsed="false">
      <c r="A182" s="176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67"/>
      <c r="V182" s="167"/>
      <c r="W182" s="167"/>
      <c r="X182" s="167"/>
      <c r="Y182" s="185"/>
      <c r="Z182" s="185"/>
      <c r="AA182" s="185"/>
      <c r="AB182" s="185"/>
      <c r="AC182" s="21"/>
    </row>
    <row r="183" customFormat="false" ht="15" hidden="false" customHeight="false" outlineLevel="0" collapsed="false">
      <c r="A183" s="176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67"/>
      <c r="V183" s="167"/>
      <c r="W183" s="167"/>
      <c r="X183" s="167"/>
      <c r="Y183" s="185"/>
      <c r="Z183" s="185"/>
      <c r="AA183" s="185"/>
      <c r="AB183" s="185"/>
      <c r="AC183" s="21"/>
    </row>
    <row r="184" customFormat="false" ht="15" hidden="false" customHeight="false" outlineLevel="0" collapsed="false">
      <c r="A184" s="176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67"/>
      <c r="V184" s="167"/>
      <c r="W184" s="167"/>
      <c r="X184" s="167"/>
      <c r="Y184" s="185"/>
      <c r="Z184" s="185"/>
      <c r="AA184" s="185"/>
      <c r="AB184" s="185"/>
      <c r="AC184" s="21"/>
    </row>
    <row r="185" customFormat="false" ht="15" hidden="false" customHeight="false" outlineLevel="0" collapsed="false">
      <c r="A185" s="176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67"/>
      <c r="V185" s="167"/>
      <c r="W185" s="167"/>
      <c r="X185" s="167"/>
      <c r="Y185" s="185"/>
      <c r="Z185" s="185"/>
      <c r="AA185" s="185"/>
      <c r="AB185" s="185"/>
      <c r="AC185" s="21"/>
    </row>
    <row r="186" customFormat="false" ht="15" hidden="false" customHeight="false" outlineLevel="0" collapsed="false">
      <c r="A186" s="176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67"/>
      <c r="V186" s="167"/>
      <c r="W186" s="167"/>
      <c r="X186" s="167"/>
      <c r="Y186" s="185"/>
      <c r="Z186" s="185"/>
      <c r="AA186" s="185"/>
      <c r="AB186" s="185"/>
      <c r="AC186" s="21"/>
    </row>
    <row r="187" customFormat="false" ht="15" hidden="false" customHeight="false" outlineLevel="0" collapsed="false">
      <c r="A187" s="176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67"/>
      <c r="V187" s="167"/>
      <c r="W187" s="167"/>
      <c r="X187" s="167"/>
      <c r="Y187" s="185"/>
      <c r="Z187" s="185"/>
      <c r="AA187" s="185"/>
      <c r="AB187" s="185"/>
      <c r="AC187" s="21"/>
    </row>
    <row r="188" customFormat="false" ht="15" hidden="false" customHeight="false" outlineLevel="0" collapsed="false">
      <c r="A188" s="176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67"/>
      <c r="V188" s="167"/>
      <c r="W188" s="167"/>
      <c r="X188" s="167"/>
      <c r="Y188" s="185"/>
      <c r="Z188" s="185"/>
      <c r="AA188" s="185"/>
      <c r="AB188" s="185"/>
      <c r="AC188" s="21"/>
    </row>
    <row r="189" customFormat="false" ht="15" hidden="false" customHeight="false" outlineLevel="0" collapsed="false">
      <c r="A189" s="176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67"/>
      <c r="V189" s="167"/>
      <c r="W189" s="167"/>
      <c r="X189" s="167"/>
      <c r="Y189" s="185"/>
      <c r="Z189" s="185"/>
      <c r="AA189" s="185"/>
      <c r="AB189" s="185"/>
      <c r="AC189" s="21"/>
    </row>
    <row r="190" customFormat="false" ht="15" hidden="false" customHeight="false" outlineLevel="0" collapsed="false">
      <c r="A190" s="176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67"/>
      <c r="V190" s="167"/>
      <c r="W190" s="167"/>
      <c r="X190" s="167"/>
      <c r="Y190" s="185"/>
      <c r="Z190" s="185"/>
      <c r="AA190" s="185"/>
      <c r="AB190" s="185"/>
      <c r="AC190" s="21"/>
    </row>
    <row r="191" customFormat="false" ht="15" hidden="false" customHeight="false" outlineLevel="0" collapsed="false">
      <c r="A191" s="176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67"/>
      <c r="V191" s="167"/>
      <c r="W191" s="167"/>
      <c r="X191" s="167"/>
      <c r="Y191" s="185"/>
      <c r="Z191" s="185"/>
      <c r="AA191" s="185"/>
      <c r="AB191" s="185"/>
      <c r="AC191" s="21"/>
    </row>
    <row r="192" customFormat="false" ht="15" hidden="false" customHeight="false" outlineLevel="0" collapsed="false">
      <c r="A192" s="176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67"/>
      <c r="V192" s="167"/>
      <c r="W192" s="167"/>
      <c r="X192" s="167"/>
      <c r="Y192" s="185"/>
      <c r="Z192" s="185"/>
      <c r="AA192" s="185"/>
      <c r="AB192" s="185"/>
      <c r="AC192" s="21"/>
    </row>
    <row r="193" customFormat="false" ht="15" hidden="false" customHeight="false" outlineLevel="0" collapsed="false">
      <c r="A193" s="176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67"/>
      <c r="V193" s="167"/>
      <c r="W193" s="167"/>
      <c r="X193" s="167"/>
      <c r="Y193" s="185"/>
      <c r="Z193" s="185"/>
      <c r="AA193" s="185"/>
      <c r="AB193" s="185"/>
      <c r="AC193" s="21"/>
    </row>
    <row r="194" customFormat="false" ht="15" hidden="false" customHeight="false" outlineLevel="0" collapsed="false">
      <c r="A194" s="176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67"/>
      <c r="V194" s="167"/>
      <c r="W194" s="167"/>
      <c r="X194" s="167"/>
      <c r="Y194" s="185"/>
      <c r="Z194" s="185"/>
      <c r="AA194" s="185"/>
      <c r="AB194" s="185"/>
      <c r="AC194" s="21"/>
    </row>
    <row r="195" customFormat="false" ht="15" hidden="false" customHeight="false" outlineLevel="0" collapsed="false">
      <c r="A195" s="176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67"/>
      <c r="V195" s="167"/>
      <c r="W195" s="167"/>
      <c r="X195" s="167"/>
      <c r="Y195" s="185"/>
      <c r="Z195" s="185"/>
      <c r="AA195" s="185"/>
      <c r="AB195" s="185"/>
      <c r="AC195" s="21"/>
    </row>
    <row r="196" customFormat="false" ht="15" hidden="false" customHeight="false" outlineLevel="0" collapsed="false">
      <c r="A196" s="176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67"/>
      <c r="V196" s="167"/>
      <c r="W196" s="167"/>
      <c r="X196" s="167"/>
      <c r="Y196" s="185"/>
      <c r="Z196" s="185"/>
      <c r="AA196" s="185"/>
      <c r="AB196" s="185"/>
      <c r="AC196" s="21"/>
    </row>
    <row r="197" customFormat="false" ht="15" hidden="false" customHeight="false" outlineLevel="0" collapsed="false">
      <c r="A197" s="176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67"/>
      <c r="V197" s="167"/>
      <c r="W197" s="167"/>
      <c r="X197" s="167"/>
      <c r="Y197" s="185"/>
      <c r="Z197" s="185"/>
      <c r="AA197" s="185"/>
      <c r="AB197" s="185"/>
      <c r="AC197" s="21"/>
    </row>
    <row r="198" customFormat="false" ht="15" hidden="false" customHeight="false" outlineLevel="0" collapsed="false">
      <c r="A198" s="176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67"/>
      <c r="V198" s="167"/>
      <c r="W198" s="167"/>
      <c r="X198" s="167"/>
      <c r="Y198" s="185"/>
      <c r="Z198" s="185"/>
      <c r="AA198" s="185"/>
      <c r="AB198" s="185"/>
      <c r="AC198" s="21"/>
    </row>
    <row r="199" customFormat="false" ht="15" hidden="false" customHeight="false" outlineLevel="0" collapsed="false">
      <c r="A199" s="176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67"/>
      <c r="V199" s="167"/>
      <c r="W199" s="167"/>
      <c r="X199" s="167"/>
      <c r="Y199" s="185"/>
      <c r="Z199" s="185"/>
      <c r="AA199" s="185"/>
      <c r="AB199" s="185"/>
      <c r="AC199" s="21"/>
    </row>
    <row r="200" customFormat="false" ht="15" hidden="false" customHeight="false" outlineLevel="0" collapsed="false">
      <c r="A200" s="176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67"/>
      <c r="V200" s="167"/>
      <c r="W200" s="167"/>
      <c r="X200" s="167"/>
      <c r="Y200" s="185"/>
      <c r="Z200" s="185"/>
      <c r="AA200" s="185"/>
      <c r="AB200" s="185"/>
      <c r="AC200" s="21"/>
    </row>
    <row r="201" customFormat="false" ht="15" hidden="false" customHeight="false" outlineLevel="0" collapsed="false">
      <c r="A201" s="176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67"/>
      <c r="V201" s="167"/>
      <c r="W201" s="167"/>
      <c r="X201" s="167"/>
      <c r="Y201" s="185"/>
      <c r="Z201" s="185"/>
      <c r="AA201" s="185"/>
      <c r="AB201" s="185"/>
      <c r="AC201" s="21"/>
    </row>
    <row r="202" customFormat="false" ht="15" hidden="false" customHeight="false" outlineLevel="0" collapsed="false">
      <c r="A202" s="176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67"/>
      <c r="V202" s="167"/>
      <c r="W202" s="167"/>
      <c r="X202" s="167"/>
      <c r="Y202" s="185"/>
      <c r="Z202" s="185"/>
      <c r="AA202" s="185"/>
      <c r="AB202" s="185"/>
      <c r="AC202" s="21"/>
    </row>
    <row r="203" customFormat="false" ht="15" hidden="false" customHeight="false" outlineLevel="0" collapsed="false">
      <c r="A203" s="176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67"/>
      <c r="V203" s="167"/>
      <c r="W203" s="167"/>
      <c r="X203" s="167"/>
      <c r="Y203" s="185"/>
      <c r="Z203" s="185"/>
      <c r="AA203" s="185"/>
      <c r="AB203" s="185"/>
      <c r="AC203" s="21"/>
    </row>
    <row r="204" customFormat="false" ht="15" hidden="false" customHeight="false" outlineLevel="0" collapsed="false">
      <c r="A204" s="176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67"/>
      <c r="V204" s="167"/>
      <c r="W204" s="167"/>
      <c r="X204" s="167"/>
      <c r="Y204" s="185"/>
      <c r="Z204" s="185"/>
      <c r="AA204" s="185"/>
      <c r="AB204" s="185"/>
      <c r="AC204" s="21"/>
    </row>
    <row r="205" customFormat="false" ht="15" hidden="false" customHeight="false" outlineLevel="0" collapsed="false">
      <c r="A205" s="176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67"/>
      <c r="V205" s="167"/>
      <c r="W205" s="167"/>
      <c r="X205" s="167"/>
      <c r="Y205" s="185"/>
      <c r="Z205" s="185"/>
      <c r="AA205" s="185"/>
      <c r="AB205" s="185"/>
      <c r="AC205" s="21"/>
    </row>
    <row r="206" customFormat="false" ht="15" hidden="false" customHeight="false" outlineLevel="0" collapsed="false">
      <c r="A206" s="176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67"/>
      <c r="V206" s="167"/>
      <c r="W206" s="167"/>
      <c r="X206" s="167"/>
      <c r="Y206" s="185"/>
      <c r="Z206" s="185"/>
      <c r="AA206" s="185"/>
      <c r="AB206" s="185"/>
      <c r="AC206" s="21"/>
    </row>
    <row r="207" customFormat="false" ht="15" hidden="false" customHeight="false" outlineLevel="0" collapsed="false">
      <c r="A207" s="176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67"/>
      <c r="V207" s="167"/>
      <c r="W207" s="167"/>
      <c r="X207" s="167"/>
      <c r="Y207" s="185"/>
      <c r="Z207" s="185"/>
      <c r="AA207" s="185"/>
      <c r="AB207" s="185"/>
      <c r="AC207" s="21"/>
    </row>
    <row r="208" customFormat="false" ht="15" hidden="false" customHeight="false" outlineLevel="0" collapsed="false">
      <c r="A208" s="176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67"/>
      <c r="V208" s="167"/>
      <c r="W208" s="167"/>
      <c r="X208" s="167"/>
      <c r="Y208" s="185"/>
      <c r="Z208" s="185"/>
      <c r="AA208" s="185"/>
      <c r="AB208" s="185"/>
      <c r="AC208" s="21"/>
    </row>
    <row r="209" customFormat="false" ht="15" hidden="false" customHeight="false" outlineLevel="0" collapsed="false">
      <c r="A209" s="176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67"/>
      <c r="V209" s="167"/>
      <c r="W209" s="167"/>
      <c r="X209" s="167"/>
      <c r="Y209" s="185"/>
      <c r="Z209" s="185"/>
      <c r="AA209" s="185"/>
      <c r="AB209" s="185"/>
      <c r="AC209" s="21"/>
    </row>
    <row r="210" customFormat="false" ht="15" hidden="false" customHeight="false" outlineLevel="0" collapsed="false">
      <c r="A210" s="176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67"/>
      <c r="V210" s="167"/>
      <c r="W210" s="167"/>
      <c r="X210" s="167"/>
      <c r="Y210" s="185"/>
      <c r="Z210" s="185"/>
      <c r="AA210" s="185"/>
      <c r="AB210" s="185"/>
      <c r="AC210" s="21"/>
    </row>
    <row r="211" customFormat="false" ht="15" hidden="false" customHeight="false" outlineLevel="0" collapsed="false">
      <c r="A211" s="176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67"/>
      <c r="V211" s="167"/>
      <c r="W211" s="167"/>
      <c r="X211" s="167"/>
      <c r="Y211" s="185"/>
      <c r="Z211" s="185"/>
      <c r="AA211" s="185"/>
      <c r="AB211" s="185"/>
      <c r="AC211" s="21"/>
    </row>
    <row r="212" customFormat="false" ht="15" hidden="false" customHeight="false" outlineLevel="0" collapsed="false">
      <c r="A212" s="176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67"/>
      <c r="V212" s="167"/>
      <c r="W212" s="167"/>
      <c r="X212" s="167"/>
      <c r="Y212" s="185"/>
      <c r="Z212" s="185"/>
      <c r="AA212" s="185"/>
      <c r="AB212" s="185"/>
      <c r="AC212" s="21"/>
    </row>
    <row r="213" customFormat="false" ht="15" hidden="false" customHeight="false" outlineLevel="0" collapsed="false">
      <c r="A213" s="176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67"/>
      <c r="V213" s="167"/>
      <c r="W213" s="167"/>
      <c r="X213" s="167"/>
      <c r="Y213" s="185"/>
      <c r="Z213" s="185"/>
      <c r="AA213" s="185"/>
      <c r="AB213" s="185"/>
      <c r="AC213" s="21"/>
    </row>
    <row r="214" customFormat="false" ht="15" hidden="false" customHeight="false" outlineLevel="0" collapsed="false">
      <c r="A214" s="176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67"/>
      <c r="V214" s="167"/>
      <c r="W214" s="167"/>
      <c r="X214" s="167"/>
      <c r="Y214" s="185"/>
      <c r="Z214" s="185"/>
      <c r="AA214" s="185"/>
      <c r="AB214" s="185"/>
      <c r="AC214" s="21"/>
    </row>
    <row r="215" customFormat="false" ht="15" hidden="false" customHeight="false" outlineLevel="0" collapsed="false">
      <c r="A215" s="176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67"/>
      <c r="V215" s="167"/>
      <c r="W215" s="167"/>
      <c r="X215" s="167"/>
      <c r="Y215" s="185"/>
      <c r="Z215" s="185"/>
      <c r="AA215" s="185"/>
      <c r="AB215" s="185"/>
      <c r="AC215" s="21"/>
    </row>
    <row r="216" customFormat="false" ht="15" hidden="false" customHeight="false" outlineLevel="0" collapsed="false">
      <c r="A216" s="176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67"/>
      <c r="V216" s="167"/>
      <c r="W216" s="167"/>
      <c r="X216" s="167"/>
      <c r="Y216" s="185"/>
      <c r="Z216" s="185"/>
      <c r="AA216" s="185"/>
      <c r="AB216" s="185"/>
      <c r="AC216" s="21"/>
    </row>
    <row r="217" customFormat="false" ht="15" hidden="false" customHeight="false" outlineLevel="0" collapsed="false">
      <c r="A217" s="176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67"/>
      <c r="V217" s="167"/>
      <c r="W217" s="167"/>
      <c r="X217" s="167"/>
      <c r="Y217" s="185"/>
      <c r="Z217" s="185"/>
      <c r="AA217" s="185"/>
      <c r="AB217" s="185"/>
      <c r="AC217" s="21"/>
    </row>
    <row r="218" customFormat="false" ht="15" hidden="false" customHeight="false" outlineLevel="0" collapsed="false">
      <c r="A218" s="176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67"/>
      <c r="V218" s="167"/>
      <c r="W218" s="167"/>
      <c r="X218" s="167"/>
      <c r="Y218" s="185"/>
      <c r="Z218" s="185"/>
      <c r="AA218" s="185"/>
      <c r="AB218" s="185"/>
      <c r="AC218" s="21"/>
    </row>
    <row r="219" customFormat="false" ht="15" hidden="false" customHeight="false" outlineLevel="0" collapsed="false">
      <c r="A219" s="176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67"/>
      <c r="V219" s="167"/>
      <c r="W219" s="167"/>
      <c r="X219" s="167"/>
      <c r="Y219" s="185"/>
      <c r="Z219" s="185"/>
      <c r="AA219" s="185"/>
      <c r="AB219" s="185"/>
      <c r="AC219" s="21"/>
    </row>
    <row r="220" customFormat="false" ht="15" hidden="false" customHeight="false" outlineLevel="0" collapsed="false">
      <c r="A220" s="176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67"/>
      <c r="V220" s="167"/>
      <c r="W220" s="167"/>
      <c r="X220" s="167"/>
      <c r="Y220" s="185"/>
      <c r="Z220" s="185"/>
      <c r="AA220" s="185"/>
      <c r="AB220" s="185"/>
      <c r="AC220" s="21"/>
    </row>
    <row r="221" customFormat="false" ht="15" hidden="false" customHeight="false" outlineLevel="0" collapsed="false">
      <c r="A221" s="176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67"/>
      <c r="V221" s="167"/>
      <c r="W221" s="167"/>
      <c r="X221" s="167"/>
      <c r="Y221" s="185"/>
      <c r="Z221" s="185"/>
      <c r="AA221" s="185"/>
      <c r="AB221" s="185"/>
      <c r="AC221" s="21"/>
    </row>
    <row r="222" customFormat="false" ht="15" hidden="false" customHeight="false" outlineLevel="0" collapsed="false">
      <c r="A222" s="176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67"/>
      <c r="V222" s="167"/>
      <c r="W222" s="167"/>
      <c r="X222" s="167"/>
      <c r="Y222" s="185"/>
      <c r="Z222" s="185"/>
      <c r="AA222" s="185"/>
      <c r="AB222" s="185"/>
      <c r="AC222" s="21"/>
    </row>
    <row r="223" customFormat="false" ht="15" hidden="false" customHeight="false" outlineLevel="0" collapsed="false">
      <c r="A223" s="176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67"/>
      <c r="V223" s="167"/>
      <c r="W223" s="167"/>
      <c r="X223" s="167"/>
      <c r="Y223" s="185"/>
      <c r="Z223" s="185"/>
      <c r="AA223" s="185"/>
      <c r="AB223" s="185"/>
      <c r="AC223" s="21"/>
    </row>
    <row r="224" customFormat="false" ht="15" hidden="false" customHeight="false" outlineLevel="0" collapsed="false">
      <c r="A224" s="176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67"/>
      <c r="V224" s="167"/>
      <c r="W224" s="167"/>
      <c r="X224" s="167"/>
      <c r="Y224" s="185"/>
      <c r="Z224" s="185"/>
      <c r="AA224" s="185"/>
      <c r="AB224" s="185"/>
      <c r="AC224" s="21"/>
    </row>
    <row r="225" customFormat="false" ht="15" hidden="false" customHeight="false" outlineLevel="0" collapsed="false">
      <c r="A225" s="176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67"/>
      <c r="V225" s="167"/>
      <c r="W225" s="167"/>
      <c r="X225" s="167"/>
      <c r="Y225" s="185"/>
      <c r="Z225" s="185"/>
      <c r="AA225" s="185"/>
      <c r="AB225" s="185"/>
      <c r="AC225" s="21"/>
    </row>
    <row r="226" customFormat="false" ht="15" hidden="false" customHeight="false" outlineLevel="0" collapsed="false">
      <c r="A226" s="176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67"/>
      <c r="V226" s="167"/>
      <c r="W226" s="167"/>
      <c r="X226" s="167"/>
      <c r="Y226" s="185"/>
      <c r="Z226" s="185"/>
      <c r="AA226" s="185"/>
      <c r="AB226" s="185"/>
      <c r="AC226" s="21"/>
    </row>
    <row r="227" customFormat="false" ht="15" hidden="false" customHeight="false" outlineLevel="0" collapsed="false">
      <c r="A227" s="176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67"/>
      <c r="V227" s="167"/>
      <c r="W227" s="167"/>
      <c r="X227" s="167"/>
      <c r="Y227" s="185"/>
      <c r="Z227" s="185"/>
      <c r="AA227" s="185"/>
      <c r="AB227" s="185"/>
      <c r="AC227" s="21"/>
    </row>
    <row r="228" customFormat="false" ht="15" hidden="false" customHeight="false" outlineLevel="0" collapsed="false">
      <c r="A228" s="176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67"/>
      <c r="V228" s="167"/>
      <c r="W228" s="167"/>
      <c r="X228" s="167"/>
      <c r="Y228" s="185"/>
      <c r="Z228" s="185"/>
      <c r="AA228" s="185"/>
      <c r="AB228" s="185"/>
      <c r="AC228" s="21"/>
    </row>
    <row r="229" customFormat="false" ht="15" hidden="false" customHeight="false" outlineLevel="0" collapsed="false">
      <c r="A229" s="176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67"/>
      <c r="V229" s="167"/>
      <c r="W229" s="167"/>
      <c r="X229" s="167"/>
      <c r="Y229" s="185"/>
      <c r="Z229" s="185"/>
      <c r="AA229" s="185"/>
      <c r="AB229" s="185"/>
      <c r="AC229" s="21"/>
    </row>
    <row r="230" customFormat="false" ht="15" hidden="false" customHeight="false" outlineLevel="0" collapsed="false">
      <c r="A230" s="176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67"/>
      <c r="V230" s="167"/>
      <c r="W230" s="167"/>
      <c r="X230" s="167"/>
      <c r="Y230" s="185"/>
      <c r="Z230" s="185"/>
      <c r="AA230" s="185"/>
      <c r="AB230" s="185"/>
      <c r="AC230" s="21"/>
    </row>
    <row r="231" customFormat="false" ht="15" hidden="false" customHeight="false" outlineLevel="0" collapsed="false">
      <c r="A231" s="176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67"/>
      <c r="V231" s="167"/>
      <c r="W231" s="167"/>
      <c r="X231" s="167"/>
      <c r="Y231" s="185"/>
      <c r="Z231" s="185"/>
      <c r="AA231" s="185"/>
      <c r="AB231" s="185"/>
      <c r="AC231" s="21"/>
    </row>
    <row r="232" customFormat="false" ht="15" hidden="false" customHeight="false" outlineLevel="0" collapsed="false">
      <c r="A232" s="176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67"/>
      <c r="V232" s="167"/>
      <c r="W232" s="167"/>
      <c r="X232" s="167"/>
      <c r="Y232" s="185"/>
      <c r="Z232" s="185"/>
      <c r="AA232" s="185"/>
      <c r="AB232" s="185"/>
      <c r="AC232" s="21"/>
    </row>
    <row r="233" customFormat="false" ht="15" hidden="false" customHeight="false" outlineLevel="0" collapsed="false">
      <c r="A233" s="176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67"/>
      <c r="V233" s="167"/>
      <c r="W233" s="167"/>
      <c r="X233" s="167"/>
      <c r="Y233" s="185"/>
      <c r="Z233" s="185"/>
      <c r="AA233" s="185"/>
      <c r="AB233" s="185"/>
      <c r="AC233" s="21"/>
    </row>
    <row r="234" customFormat="false" ht="15" hidden="false" customHeight="false" outlineLevel="0" collapsed="false">
      <c r="A234" s="176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67"/>
      <c r="V234" s="167"/>
      <c r="W234" s="167"/>
      <c r="X234" s="167"/>
      <c r="Y234" s="185"/>
      <c r="Z234" s="185"/>
      <c r="AA234" s="185"/>
      <c r="AB234" s="185"/>
      <c r="AC234" s="21"/>
    </row>
    <row r="235" customFormat="false" ht="15" hidden="false" customHeight="false" outlineLevel="0" collapsed="false">
      <c r="A235" s="176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67"/>
      <c r="V235" s="167"/>
      <c r="W235" s="167"/>
      <c r="X235" s="167"/>
      <c r="Y235" s="185"/>
      <c r="Z235" s="185"/>
      <c r="AA235" s="185"/>
      <c r="AB235" s="185"/>
      <c r="AC235" s="21"/>
    </row>
    <row r="236" customFormat="false" ht="15" hidden="false" customHeight="false" outlineLevel="0" collapsed="false">
      <c r="A236" s="176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67"/>
      <c r="V236" s="167"/>
      <c r="W236" s="167"/>
      <c r="X236" s="167"/>
      <c r="Y236" s="185"/>
      <c r="Z236" s="185"/>
      <c r="AA236" s="185"/>
      <c r="AB236" s="185"/>
      <c r="AC236" s="21"/>
    </row>
    <row r="237" customFormat="false" ht="15" hidden="false" customHeight="false" outlineLevel="0" collapsed="false">
      <c r="A237" s="176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67"/>
      <c r="V237" s="167"/>
      <c r="W237" s="167"/>
      <c r="X237" s="167"/>
      <c r="Y237" s="185"/>
      <c r="Z237" s="185"/>
      <c r="AA237" s="185"/>
      <c r="AB237" s="185"/>
      <c r="AC237" s="21"/>
    </row>
    <row r="238" customFormat="false" ht="15" hidden="false" customHeight="false" outlineLevel="0" collapsed="false">
      <c r="A238" s="176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67"/>
      <c r="V238" s="167"/>
      <c r="W238" s="167"/>
      <c r="X238" s="167"/>
      <c r="Y238" s="185"/>
      <c r="Z238" s="185"/>
      <c r="AA238" s="185"/>
      <c r="AB238" s="185"/>
      <c r="AC238" s="21"/>
    </row>
    <row r="239" customFormat="false" ht="15" hidden="false" customHeight="false" outlineLevel="0" collapsed="false">
      <c r="A239" s="176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67"/>
      <c r="V239" s="167"/>
      <c r="W239" s="167"/>
      <c r="X239" s="167"/>
      <c r="Y239" s="185"/>
      <c r="Z239" s="185"/>
      <c r="AA239" s="185"/>
      <c r="AB239" s="185"/>
      <c r="AC239" s="21"/>
    </row>
    <row r="240" customFormat="false" ht="15" hidden="false" customHeight="false" outlineLevel="0" collapsed="false">
      <c r="A240" s="176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67"/>
      <c r="V240" s="167"/>
      <c r="W240" s="167"/>
      <c r="X240" s="167"/>
      <c r="Y240" s="185"/>
      <c r="Z240" s="185"/>
      <c r="AA240" s="185"/>
      <c r="AB240" s="185"/>
      <c r="AC240" s="21"/>
    </row>
    <row r="241" customFormat="false" ht="15" hidden="false" customHeight="false" outlineLevel="0" collapsed="false">
      <c r="A241" s="176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67"/>
      <c r="V241" s="167"/>
      <c r="W241" s="167"/>
      <c r="X241" s="167"/>
      <c r="Y241" s="185"/>
      <c r="Z241" s="185"/>
      <c r="AA241" s="185"/>
      <c r="AB241" s="185"/>
      <c r="AC241" s="21"/>
    </row>
    <row r="242" customFormat="false" ht="15" hidden="false" customHeight="false" outlineLevel="0" collapsed="false">
      <c r="A242" s="176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67"/>
      <c r="V242" s="167"/>
      <c r="W242" s="167"/>
      <c r="X242" s="167"/>
      <c r="Y242" s="185"/>
      <c r="Z242" s="185"/>
      <c r="AA242" s="185"/>
      <c r="AB242" s="185"/>
      <c r="AC242" s="21"/>
    </row>
    <row r="243" customFormat="false" ht="15" hidden="false" customHeight="false" outlineLevel="0" collapsed="false">
      <c r="A243" s="176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67"/>
      <c r="V243" s="167"/>
      <c r="W243" s="167"/>
      <c r="X243" s="167"/>
      <c r="Y243" s="185"/>
      <c r="Z243" s="185"/>
      <c r="AA243" s="185"/>
      <c r="AB243" s="185"/>
      <c r="AC243" s="21"/>
    </row>
    <row r="244" customFormat="false" ht="15" hidden="false" customHeight="false" outlineLevel="0" collapsed="false">
      <c r="A244" s="176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67"/>
      <c r="V244" s="167"/>
      <c r="W244" s="167"/>
      <c r="X244" s="167"/>
      <c r="Y244" s="185"/>
      <c r="Z244" s="185"/>
      <c r="AA244" s="185"/>
      <c r="AB244" s="185"/>
      <c r="AC244" s="21"/>
    </row>
    <row r="245" customFormat="false" ht="15" hidden="false" customHeight="false" outlineLevel="0" collapsed="false">
      <c r="A245" s="176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67"/>
      <c r="V245" s="167"/>
      <c r="W245" s="167"/>
      <c r="X245" s="167"/>
      <c r="Y245" s="185"/>
      <c r="Z245" s="185"/>
      <c r="AA245" s="185"/>
      <c r="AB245" s="185"/>
      <c r="AC245" s="21"/>
    </row>
    <row r="246" customFormat="false" ht="15" hidden="false" customHeight="false" outlineLevel="0" collapsed="false">
      <c r="A246" s="176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67"/>
      <c r="V246" s="167"/>
      <c r="W246" s="167"/>
      <c r="X246" s="167"/>
      <c r="Y246" s="185"/>
      <c r="Z246" s="185"/>
      <c r="AA246" s="185"/>
      <c r="AB246" s="185"/>
      <c r="AC246" s="21"/>
    </row>
    <row r="247" customFormat="false" ht="15" hidden="false" customHeight="false" outlineLevel="0" collapsed="false">
      <c r="A247" s="176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67"/>
      <c r="V247" s="167"/>
      <c r="W247" s="167"/>
      <c r="X247" s="167"/>
      <c r="Y247" s="185"/>
      <c r="Z247" s="185"/>
      <c r="AA247" s="185"/>
      <c r="AB247" s="185"/>
      <c r="AC247" s="21"/>
    </row>
    <row r="248" customFormat="false" ht="15" hidden="false" customHeight="false" outlineLevel="0" collapsed="false">
      <c r="A248" s="176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67"/>
      <c r="V248" s="167"/>
      <c r="W248" s="167"/>
      <c r="X248" s="167"/>
      <c r="Y248" s="185"/>
      <c r="Z248" s="185"/>
      <c r="AA248" s="185"/>
      <c r="AB248" s="185"/>
      <c r="AC248" s="21"/>
    </row>
    <row r="249" customFormat="false" ht="15" hidden="false" customHeight="false" outlineLevel="0" collapsed="false">
      <c r="A249" s="176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67"/>
      <c r="V249" s="167"/>
      <c r="W249" s="167"/>
      <c r="X249" s="167"/>
      <c r="Y249" s="185"/>
      <c r="Z249" s="185"/>
      <c r="AA249" s="185"/>
      <c r="AB249" s="185"/>
      <c r="AC249" s="21"/>
    </row>
    <row r="250" customFormat="false" ht="15" hidden="false" customHeight="false" outlineLevel="0" collapsed="false">
      <c r="A250" s="176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67"/>
      <c r="V250" s="167"/>
      <c r="W250" s="167"/>
      <c r="X250" s="167"/>
      <c r="Y250" s="185"/>
      <c r="Z250" s="185"/>
      <c r="AA250" s="185"/>
      <c r="AB250" s="185"/>
      <c r="AC250" s="21"/>
    </row>
    <row r="251" customFormat="false" ht="15" hidden="false" customHeight="false" outlineLevel="0" collapsed="false">
      <c r="A251" s="176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67"/>
      <c r="V251" s="167"/>
      <c r="W251" s="167"/>
      <c r="X251" s="167"/>
      <c r="Y251" s="185"/>
      <c r="Z251" s="185"/>
      <c r="AA251" s="185"/>
      <c r="AB251" s="185"/>
      <c r="AC251" s="21"/>
    </row>
    <row r="252" customFormat="false" ht="15" hidden="false" customHeight="false" outlineLevel="0" collapsed="false">
      <c r="A252" s="176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67"/>
      <c r="V252" s="167"/>
      <c r="W252" s="167"/>
      <c r="X252" s="167"/>
      <c r="Y252" s="185"/>
      <c r="Z252" s="185"/>
      <c r="AA252" s="185"/>
      <c r="AB252" s="185"/>
      <c r="AC252" s="21"/>
    </row>
    <row r="253" customFormat="false" ht="15" hidden="false" customHeight="false" outlineLevel="0" collapsed="false">
      <c r="A253" s="176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67"/>
      <c r="V253" s="167"/>
      <c r="W253" s="167"/>
      <c r="X253" s="167"/>
      <c r="Y253" s="185"/>
      <c r="Z253" s="185"/>
      <c r="AA253" s="185"/>
      <c r="AB253" s="185"/>
      <c r="AC253" s="21"/>
    </row>
    <row r="254" customFormat="false" ht="15" hidden="false" customHeight="false" outlineLevel="0" collapsed="false">
      <c r="A254" s="176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67"/>
      <c r="V254" s="167"/>
      <c r="W254" s="167"/>
      <c r="X254" s="167"/>
      <c r="Y254" s="185"/>
      <c r="Z254" s="185"/>
      <c r="AA254" s="185"/>
      <c r="AB254" s="185"/>
      <c r="AC254" s="21"/>
    </row>
    <row r="255" customFormat="false" ht="15" hidden="false" customHeight="false" outlineLevel="0" collapsed="false">
      <c r="A255" s="176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67"/>
      <c r="V255" s="167"/>
      <c r="W255" s="167"/>
      <c r="X255" s="167"/>
      <c r="Y255" s="185"/>
      <c r="Z255" s="185"/>
      <c r="AA255" s="185"/>
      <c r="AB255" s="185"/>
      <c r="AC255" s="21"/>
    </row>
    <row r="256" customFormat="false" ht="15" hidden="false" customHeight="false" outlineLevel="0" collapsed="false">
      <c r="A256" s="176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67"/>
      <c r="V256" s="167"/>
      <c r="W256" s="167"/>
      <c r="X256" s="167"/>
      <c r="Y256" s="185"/>
      <c r="Z256" s="185"/>
      <c r="AA256" s="185"/>
      <c r="AB256" s="185"/>
      <c r="AC256" s="21"/>
    </row>
    <row r="257" customFormat="false" ht="15" hidden="false" customHeight="false" outlineLevel="0" collapsed="false">
      <c r="A257" s="176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67"/>
      <c r="V257" s="167"/>
      <c r="W257" s="167"/>
      <c r="X257" s="167"/>
      <c r="Y257" s="185"/>
      <c r="Z257" s="185"/>
      <c r="AA257" s="185"/>
      <c r="AB257" s="185"/>
      <c r="AC257" s="21"/>
    </row>
    <row r="258" customFormat="false" ht="15" hidden="false" customHeight="false" outlineLevel="0" collapsed="false">
      <c r="A258" s="176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67"/>
      <c r="V258" s="167"/>
      <c r="W258" s="167"/>
      <c r="X258" s="167"/>
      <c r="Y258" s="185"/>
      <c r="Z258" s="185"/>
      <c r="AA258" s="185"/>
      <c r="AB258" s="185"/>
      <c r="AC258" s="21"/>
    </row>
    <row r="259" customFormat="false" ht="15" hidden="false" customHeight="false" outlineLevel="0" collapsed="false">
      <c r="A259" s="176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67"/>
      <c r="V259" s="167"/>
      <c r="W259" s="167"/>
      <c r="X259" s="167"/>
      <c r="Y259" s="185"/>
      <c r="Z259" s="185"/>
      <c r="AA259" s="185"/>
      <c r="AB259" s="185"/>
      <c r="AC259" s="21"/>
    </row>
    <row r="260" customFormat="false" ht="15" hidden="false" customHeight="false" outlineLevel="0" collapsed="false">
      <c r="A260" s="176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67"/>
      <c r="V260" s="167"/>
      <c r="W260" s="167"/>
      <c r="X260" s="167"/>
      <c r="Y260" s="185"/>
      <c r="Z260" s="185"/>
      <c r="AA260" s="185"/>
      <c r="AB260" s="185"/>
      <c r="AC260" s="21"/>
    </row>
    <row r="261" customFormat="false" ht="15" hidden="false" customHeight="false" outlineLevel="0" collapsed="false">
      <c r="A261" s="176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67"/>
      <c r="V261" s="167"/>
      <c r="W261" s="167"/>
      <c r="X261" s="167"/>
      <c r="Y261" s="185"/>
      <c r="Z261" s="185"/>
      <c r="AA261" s="185"/>
      <c r="AB261" s="185"/>
      <c r="AC261" s="21"/>
    </row>
    <row r="262" customFormat="false" ht="15" hidden="false" customHeight="false" outlineLevel="0" collapsed="false">
      <c r="A262" s="176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67"/>
      <c r="V262" s="167"/>
      <c r="W262" s="167"/>
      <c r="X262" s="167"/>
      <c r="Y262" s="185"/>
      <c r="Z262" s="185"/>
      <c r="AA262" s="185"/>
      <c r="AB262" s="185"/>
      <c r="AC262" s="21"/>
    </row>
    <row r="263" customFormat="false" ht="15" hidden="false" customHeight="false" outlineLevel="0" collapsed="false">
      <c r="A263" s="176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67"/>
      <c r="V263" s="167"/>
      <c r="W263" s="167"/>
      <c r="X263" s="167"/>
      <c r="Y263" s="185"/>
      <c r="Z263" s="185"/>
      <c r="AA263" s="185"/>
      <c r="AB263" s="185"/>
      <c r="AC263" s="21"/>
    </row>
    <row r="264" customFormat="false" ht="15" hidden="false" customHeight="false" outlineLevel="0" collapsed="false">
      <c r="A264" s="176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67"/>
      <c r="V264" s="167"/>
      <c r="W264" s="167"/>
      <c r="X264" s="167"/>
      <c r="Y264" s="185"/>
      <c r="Z264" s="185"/>
      <c r="AA264" s="185"/>
      <c r="AB264" s="185"/>
      <c r="AC264" s="21"/>
    </row>
    <row r="265" customFormat="false" ht="15" hidden="false" customHeight="false" outlineLevel="0" collapsed="false">
      <c r="A265" s="176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67"/>
      <c r="V265" s="167"/>
      <c r="W265" s="167"/>
      <c r="X265" s="167"/>
      <c r="Y265" s="185"/>
      <c r="Z265" s="185"/>
      <c r="AA265" s="185"/>
      <c r="AB265" s="185"/>
      <c r="AC265" s="21"/>
    </row>
    <row r="266" customFormat="false" ht="15" hidden="false" customHeight="false" outlineLevel="0" collapsed="false">
      <c r="A266" s="176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67"/>
      <c r="V266" s="167"/>
      <c r="W266" s="167"/>
      <c r="X266" s="167"/>
      <c r="Y266" s="185"/>
      <c r="Z266" s="185"/>
      <c r="AA266" s="185"/>
      <c r="AB266" s="185"/>
      <c r="AC266" s="21"/>
    </row>
    <row r="267" customFormat="false" ht="15" hidden="false" customHeight="false" outlineLevel="0" collapsed="false">
      <c r="A267" s="176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67"/>
      <c r="V267" s="167"/>
      <c r="W267" s="167"/>
      <c r="X267" s="167"/>
      <c r="Y267" s="185"/>
      <c r="Z267" s="185"/>
      <c r="AA267" s="185"/>
      <c r="AB267" s="185"/>
      <c r="AC267" s="21"/>
    </row>
    <row r="268" customFormat="false" ht="15" hidden="false" customHeight="false" outlineLevel="0" collapsed="false">
      <c r="A268" s="176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67"/>
      <c r="V268" s="167"/>
      <c r="W268" s="167"/>
      <c r="X268" s="167"/>
      <c r="Y268" s="185"/>
      <c r="Z268" s="185"/>
      <c r="AA268" s="185"/>
      <c r="AB268" s="185"/>
      <c r="AC268" s="21"/>
    </row>
    <row r="269" customFormat="false" ht="15" hidden="false" customHeight="false" outlineLevel="0" collapsed="false">
      <c r="A269" s="176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67"/>
      <c r="V269" s="167"/>
      <c r="W269" s="167"/>
      <c r="X269" s="167"/>
      <c r="Y269" s="185"/>
      <c r="Z269" s="185"/>
      <c r="AA269" s="185"/>
      <c r="AB269" s="185"/>
      <c r="AC269" s="21"/>
    </row>
    <row r="270" customFormat="false" ht="15" hidden="false" customHeight="false" outlineLevel="0" collapsed="false">
      <c r="A270" s="176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67"/>
      <c r="V270" s="167"/>
      <c r="W270" s="167"/>
      <c r="X270" s="167"/>
      <c r="Y270" s="185"/>
      <c r="Z270" s="185"/>
      <c r="AA270" s="185"/>
      <c r="AB270" s="185"/>
      <c r="AC270" s="21"/>
    </row>
    <row r="271" customFormat="false" ht="15" hidden="false" customHeight="false" outlineLevel="0" collapsed="false">
      <c r="A271" s="176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67"/>
      <c r="V271" s="167"/>
      <c r="W271" s="167"/>
      <c r="X271" s="167"/>
      <c r="Y271" s="185"/>
      <c r="Z271" s="185"/>
      <c r="AA271" s="185"/>
      <c r="AB271" s="185"/>
      <c r="AC271" s="21"/>
    </row>
    <row r="272" customFormat="false" ht="15" hidden="false" customHeight="false" outlineLevel="0" collapsed="false">
      <c r="A272" s="176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67"/>
      <c r="V272" s="167"/>
      <c r="W272" s="167"/>
      <c r="X272" s="167"/>
      <c r="Y272" s="185"/>
      <c r="Z272" s="185"/>
      <c r="AA272" s="185"/>
      <c r="AB272" s="185"/>
      <c r="AC272" s="21"/>
    </row>
    <row r="273" customFormat="false" ht="15" hidden="false" customHeight="false" outlineLevel="0" collapsed="false">
      <c r="A273" s="176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67"/>
      <c r="V273" s="167"/>
      <c r="W273" s="167"/>
      <c r="X273" s="167"/>
      <c r="Y273" s="185"/>
      <c r="Z273" s="185"/>
      <c r="AA273" s="185"/>
      <c r="AB273" s="185"/>
      <c r="AC273" s="21"/>
    </row>
    <row r="274" customFormat="false" ht="15" hidden="false" customHeight="false" outlineLevel="0" collapsed="false">
      <c r="A274" s="176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67"/>
      <c r="V274" s="167"/>
      <c r="W274" s="167"/>
      <c r="X274" s="167"/>
      <c r="Y274" s="185"/>
      <c r="Z274" s="185"/>
      <c r="AA274" s="185"/>
      <c r="AB274" s="185"/>
      <c r="AC274" s="21"/>
    </row>
    <row r="275" customFormat="false" ht="15" hidden="false" customHeight="false" outlineLevel="0" collapsed="false">
      <c r="A275" s="176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67"/>
      <c r="V275" s="167"/>
      <c r="W275" s="167"/>
      <c r="X275" s="167"/>
      <c r="Y275" s="185"/>
      <c r="Z275" s="185"/>
      <c r="AA275" s="185"/>
      <c r="AB275" s="185"/>
      <c r="AC275" s="21"/>
    </row>
    <row r="276" customFormat="false" ht="15" hidden="false" customHeight="false" outlineLevel="0" collapsed="false">
      <c r="A276" s="176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67"/>
      <c r="V276" s="167"/>
      <c r="W276" s="167"/>
      <c r="X276" s="167"/>
      <c r="Y276" s="185"/>
      <c r="Z276" s="185"/>
      <c r="AA276" s="185"/>
      <c r="AB276" s="185"/>
      <c r="AC276" s="21"/>
    </row>
    <row r="277" customFormat="false" ht="15" hidden="false" customHeight="false" outlineLevel="0" collapsed="false">
      <c r="A277" s="176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67"/>
      <c r="V277" s="167"/>
      <c r="W277" s="167"/>
      <c r="X277" s="167"/>
      <c r="Y277" s="185"/>
      <c r="Z277" s="185"/>
      <c r="AA277" s="185"/>
      <c r="AB277" s="185"/>
      <c r="AC277" s="21"/>
    </row>
    <row r="278" customFormat="false" ht="15" hidden="false" customHeight="false" outlineLevel="0" collapsed="false">
      <c r="A278" s="176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67"/>
      <c r="V278" s="167"/>
      <c r="W278" s="167"/>
      <c r="X278" s="167"/>
      <c r="Y278" s="185"/>
      <c r="Z278" s="185"/>
      <c r="AA278" s="185"/>
      <c r="AB278" s="185"/>
      <c r="AC278" s="21"/>
    </row>
    <row r="279" customFormat="false" ht="15" hidden="false" customHeight="false" outlineLevel="0" collapsed="false">
      <c r="A279" s="176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67"/>
      <c r="V279" s="167"/>
      <c r="W279" s="167"/>
      <c r="X279" s="167"/>
      <c r="Y279" s="185"/>
      <c r="Z279" s="185"/>
      <c r="AA279" s="185"/>
      <c r="AB279" s="185"/>
      <c r="AC279" s="21"/>
    </row>
    <row r="280" customFormat="false" ht="15" hidden="false" customHeight="false" outlineLevel="0" collapsed="false">
      <c r="A280" s="176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67"/>
      <c r="V280" s="167"/>
      <c r="W280" s="167"/>
      <c r="X280" s="167"/>
      <c r="Y280" s="185"/>
      <c r="Z280" s="185"/>
      <c r="AA280" s="185"/>
      <c r="AB280" s="185"/>
      <c r="AC280" s="21"/>
    </row>
    <row r="281" customFormat="false" ht="15" hidden="false" customHeight="false" outlineLevel="0" collapsed="false">
      <c r="A281" s="176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67"/>
      <c r="V281" s="167"/>
      <c r="W281" s="167"/>
      <c r="X281" s="167"/>
      <c r="Y281" s="185"/>
      <c r="Z281" s="185"/>
      <c r="AA281" s="185"/>
      <c r="AB281" s="185"/>
      <c r="AC281" s="21"/>
    </row>
    <row r="282" customFormat="false" ht="15" hidden="false" customHeight="false" outlineLevel="0" collapsed="false">
      <c r="A282" s="176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67"/>
      <c r="V282" s="167"/>
      <c r="W282" s="167"/>
      <c r="X282" s="167"/>
      <c r="Y282" s="185"/>
      <c r="Z282" s="185"/>
      <c r="AA282" s="185"/>
      <c r="AB282" s="185"/>
      <c r="AC282" s="21"/>
    </row>
    <row r="283" customFormat="false" ht="15" hidden="false" customHeight="false" outlineLevel="0" collapsed="false">
      <c r="A283" s="176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67"/>
      <c r="V283" s="167"/>
      <c r="W283" s="167"/>
      <c r="X283" s="167"/>
      <c r="Y283" s="185"/>
      <c r="Z283" s="185"/>
      <c r="AA283" s="185"/>
      <c r="AB283" s="185"/>
      <c r="AC283" s="21"/>
    </row>
    <row r="284" customFormat="false" ht="15" hidden="false" customHeight="false" outlineLevel="0" collapsed="false">
      <c r="A284" s="176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67"/>
      <c r="V284" s="167"/>
      <c r="W284" s="167"/>
      <c r="X284" s="167"/>
      <c r="Y284" s="185"/>
      <c r="Z284" s="185"/>
      <c r="AA284" s="185"/>
      <c r="AB284" s="185"/>
      <c r="AC284" s="21"/>
    </row>
    <row r="285" customFormat="false" ht="15" hidden="false" customHeight="false" outlineLevel="0" collapsed="false">
      <c r="A285" s="176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67"/>
      <c r="V285" s="167"/>
      <c r="W285" s="167"/>
      <c r="X285" s="167"/>
      <c r="Y285" s="185"/>
      <c r="Z285" s="185"/>
      <c r="AA285" s="185"/>
      <c r="AB285" s="185"/>
      <c r="AC285" s="21"/>
    </row>
    <row r="286" customFormat="false" ht="15" hidden="false" customHeight="false" outlineLevel="0" collapsed="false">
      <c r="A286" s="176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67"/>
      <c r="V286" s="167"/>
      <c r="W286" s="167"/>
      <c r="X286" s="167"/>
      <c r="Y286" s="185"/>
      <c r="Z286" s="185"/>
      <c r="AA286" s="185"/>
      <c r="AB286" s="185"/>
      <c r="AC286" s="21"/>
    </row>
    <row r="287" customFormat="false" ht="15" hidden="false" customHeight="false" outlineLevel="0" collapsed="false">
      <c r="A287" s="176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67"/>
      <c r="V287" s="167"/>
      <c r="W287" s="167"/>
      <c r="X287" s="167"/>
      <c r="Y287" s="185"/>
      <c r="Z287" s="185"/>
      <c r="AA287" s="185"/>
      <c r="AB287" s="185"/>
      <c r="AC287" s="21"/>
    </row>
    <row r="288" customFormat="false" ht="15" hidden="false" customHeight="false" outlineLevel="0" collapsed="false">
      <c r="A288" s="176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67"/>
      <c r="V288" s="167"/>
      <c r="W288" s="167"/>
      <c r="X288" s="167"/>
      <c r="Y288" s="185"/>
      <c r="Z288" s="185"/>
      <c r="AA288" s="185"/>
      <c r="AB288" s="185"/>
      <c r="AC288" s="21"/>
    </row>
    <row r="289" customFormat="false" ht="15" hidden="false" customHeight="false" outlineLevel="0" collapsed="false">
      <c r="A289" s="176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67"/>
      <c r="V289" s="167"/>
      <c r="W289" s="167"/>
      <c r="X289" s="167"/>
      <c r="Y289" s="185"/>
      <c r="Z289" s="185"/>
      <c r="AA289" s="185"/>
      <c r="AB289" s="185"/>
      <c r="AC289" s="21"/>
    </row>
    <row r="290" customFormat="false" ht="15" hidden="false" customHeight="false" outlineLevel="0" collapsed="false">
      <c r="A290" s="176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67"/>
      <c r="V290" s="167"/>
      <c r="W290" s="167"/>
      <c r="X290" s="167"/>
      <c r="Y290" s="185"/>
      <c r="Z290" s="185"/>
      <c r="AA290" s="185"/>
      <c r="AB290" s="185"/>
      <c r="AC290" s="21"/>
    </row>
    <row r="291" customFormat="false" ht="15" hidden="false" customHeight="false" outlineLevel="0" collapsed="false">
      <c r="A291" s="176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67"/>
      <c r="V291" s="167"/>
      <c r="W291" s="167"/>
      <c r="X291" s="167"/>
      <c r="Y291" s="185"/>
      <c r="Z291" s="185"/>
      <c r="AA291" s="185"/>
      <c r="AB291" s="185"/>
      <c r="AC291" s="21"/>
    </row>
    <row r="292" customFormat="false" ht="15" hidden="false" customHeight="false" outlineLevel="0" collapsed="false">
      <c r="A292" s="176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67"/>
      <c r="V292" s="167"/>
      <c r="W292" s="167"/>
      <c r="X292" s="167"/>
      <c r="Y292" s="185"/>
      <c r="Z292" s="185"/>
      <c r="AA292" s="185"/>
      <c r="AB292" s="185"/>
      <c r="AC292" s="21"/>
    </row>
    <row r="293" customFormat="false" ht="15" hidden="false" customHeight="false" outlineLevel="0" collapsed="false">
      <c r="A293" s="176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67"/>
      <c r="V293" s="167"/>
      <c r="W293" s="167"/>
      <c r="X293" s="167"/>
      <c r="Y293" s="185"/>
      <c r="Z293" s="185"/>
      <c r="AA293" s="185"/>
      <c r="AB293" s="185"/>
      <c r="AC293" s="21"/>
    </row>
    <row r="294" customFormat="false" ht="15" hidden="false" customHeight="false" outlineLevel="0" collapsed="false">
      <c r="A294" s="176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67"/>
      <c r="V294" s="167"/>
      <c r="W294" s="167"/>
      <c r="X294" s="167"/>
      <c r="Y294" s="185"/>
      <c r="Z294" s="185"/>
      <c r="AA294" s="185"/>
      <c r="AB294" s="185"/>
      <c r="AC294" s="21"/>
    </row>
    <row r="295" customFormat="false" ht="15" hidden="false" customHeight="false" outlineLevel="0" collapsed="false">
      <c r="A295" s="176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67"/>
      <c r="V295" s="167"/>
      <c r="W295" s="167"/>
      <c r="X295" s="167"/>
      <c r="Y295" s="185"/>
      <c r="Z295" s="185"/>
      <c r="AA295" s="185"/>
      <c r="AB295" s="185"/>
      <c r="AC295" s="21"/>
    </row>
    <row r="296" customFormat="false" ht="15" hidden="false" customHeight="false" outlineLevel="0" collapsed="false">
      <c r="A296" s="176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67"/>
      <c r="V296" s="167"/>
      <c r="W296" s="167"/>
      <c r="X296" s="167"/>
      <c r="Y296" s="185"/>
      <c r="Z296" s="185"/>
      <c r="AA296" s="185"/>
      <c r="AB296" s="185"/>
      <c r="AC296" s="21"/>
    </row>
    <row r="297" customFormat="false" ht="15" hidden="false" customHeight="false" outlineLevel="0" collapsed="false">
      <c r="A297" s="176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67"/>
      <c r="V297" s="167"/>
      <c r="W297" s="167"/>
      <c r="X297" s="167"/>
      <c r="Y297" s="185"/>
      <c r="Z297" s="185"/>
      <c r="AA297" s="185"/>
      <c r="AB297" s="185"/>
      <c r="AC297" s="21"/>
    </row>
    <row r="298" customFormat="false" ht="15" hidden="false" customHeight="false" outlineLevel="0" collapsed="false">
      <c r="A298" s="176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67"/>
      <c r="V298" s="167"/>
      <c r="W298" s="167"/>
      <c r="X298" s="167"/>
      <c r="Y298" s="185"/>
      <c r="Z298" s="185"/>
      <c r="AA298" s="185"/>
      <c r="AB298" s="185"/>
      <c r="AC298" s="21"/>
    </row>
    <row r="299" customFormat="false" ht="15" hidden="false" customHeight="false" outlineLevel="0" collapsed="false">
      <c r="A299" s="176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67"/>
      <c r="V299" s="167"/>
      <c r="W299" s="167"/>
      <c r="X299" s="167"/>
      <c r="Y299" s="185"/>
      <c r="Z299" s="185"/>
      <c r="AA299" s="185"/>
      <c r="AB299" s="185"/>
      <c r="AC299" s="21"/>
    </row>
    <row r="300" customFormat="false" ht="15" hidden="false" customHeight="false" outlineLevel="0" collapsed="false">
      <c r="A300" s="176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67"/>
      <c r="V300" s="167"/>
      <c r="W300" s="167"/>
      <c r="X300" s="167"/>
      <c r="Y300" s="185"/>
      <c r="Z300" s="185"/>
      <c r="AA300" s="185"/>
      <c r="AB300" s="185"/>
      <c r="AC300" s="21"/>
    </row>
    <row r="301" customFormat="false" ht="15" hidden="false" customHeight="false" outlineLevel="0" collapsed="false">
      <c r="A301" s="176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67"/>
      <c r="V301" s="167"/>
      <c r="W301" s="167"/>
      <c r="X301" s="167"/>
      <c r="Y301" s="185"/>
      <c r="Z301" s="185"/>
      <c r="AA301" s="185"/>
      <c r="AB301" s="185"/>
      <c r="AC301" s="21"/>
    </row>
    <row r="302" customFormat="false" ht="15" hidden="false" customHeight="false" outlineLevel="0" collapsed="false">
      <c r="A302" s="176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67"/>
      <c r="V302" s="167"/>
      <c r="W302" s="167"/>
      <c r="X302" s="167"/>
      <c r="Y302" s="185"/>
      <c r="Z302" s="185"/>
      <c r="AA302" s="185"/>
      <c r="AB302" s="185"/>
      <c r="AC302" s="21"/>
    </row>
    <row r="303" customFormat="false" ht="15" hidden="false" customHeight="false" outlineLevel="0" collapsed="false">
      <c r="A303" s="176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67"/>
      <c r="V303" s="167"/>
      <c r="W303" s="167"/>
      <c r="X303" s="167"/>
      <c r="Y303" s="185"/>
      <c r="Z303" s="185"/>
      <c r="AA303" s="185"/>
      <c r="AB303" s="185"/>
      <c r="AC303" s="21"/>
    </row>
    <row r="304" customFormat="false" ht="15" hidden="false" customHeight="false" outlineLevel="0" collapsed="false">
      <c r="A304" s="176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67"/>
      <c r="V304" s="167"/>
      <c r="W304" s="167"/>
      <c r="X304" s="167"/>
      <c r="Y304" s="185"/>
      <c r="Z304" s="185"/>
      <c r="AA304" s="185"/>
      <c r="AB304" s="185"/>
      <c r="AC304" s="21"/>
    </row>
    <row r="305" customFormat="false" ht="15" hidden="false" customHeight="false" outlineLevel="0" collapsed="false">
      <c r="A305" s="176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67"/>
      <c r="V305" s="167"/>
      <c r="W305" s="167"/>
      <c r="X305" s="167"/>
      <c r="Y305" s="185"/>
      <c r="Z305" s="185"/>
      <c r="AA305" s="185"/>
      <c r="AB305" s="185"/>
      <c r="AC305" s="21"/>
    </row>
    <row r="306" customFormat="false" ht="15" hidden="false" customHeight="false" outlineLevel="0" collapsed="false">
      <c r="A306" s="176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67"/>
      <c r="V306" s="167"/>
      <c r="W306" s="167"/>
      <c r="X306" s="167"/>
      <c r="Y306" s="185"/>
      <c r="Z306" s="185"/>
      <c r="AA306" s="185"/>
      <c r="AB306" s="185"/>
      <c r="AC306" s="21"/>
    </row>
    <row r="307" customFormat="false" ht="15" hidden="false" customHeight="false" outlineLevel="0" collapsed="false">
      <c r="A307" s="176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67"/>
      <c r="V307" s="167"/>
      <c r="W307" s="167"/>
      <c r="X307" s="167"/>
      <c r="Y307" s="185"/>
      <c r="Z307" s="185"/>
      <c r="AA307" s="185"/>
      <c r="AB307" s="185"/>
      <c r="AC307" s="21"/>
    </row>
    <row r="308" customFormat="false" ht="15" hidden="false" customHeight="false" outlineLevel="0" collapsed="false">
      <c r="A308" s="176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67"/>
      <c r="V308" s="167"/>
      <c r="W308" s="167"/>
      <c r="X308" s="167"/>
      <c r="Y308" s="185"/>
      <c r="Z308" s="185"/>
      <c r="AA308" s="185"/>
      <c r="AB308" s="185"/>
      <c r="AC308" s="21"/>
    </row>
    <row r="309" customFormat="false" ht="15" hidden="false" customHeight="false" outlineLevel="0" collapsed="false">
      <c r="A309" s="176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67"/>
      <c r="V309" s="167"/>
      <c r="W309" s="167"/>
      <c r="X309" s="167"/>
      <c r="Y309" s="185"/>
      <c r="Z309" s="185"/>
      <c r="AA309" s="185"/>
      <c r="AB309" s="185"/>
      <c r="AC309" s="21"/>
    </row>
    <row r="310" customFormat="false" ht="15" hidden="false" customHeight="false" outlineLevel="0" collapsed="false">
      <c r="A310" s="176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67"/>
      <c r="V310" s="167"/>
      <c r="W310" s="167"/>
      <c r="X310" s="167"/>
      <c r="Y310" s="185"/>
      <c r="Z310" s="185"/>
      <c r="AA310" s="185"/>
      <c r="AB310" s="185"/>
      <c r="AC310" s="21"/>
    </row>
    <row r="311" customFormat="false" ht="15" hidden="false" customHeight="false" outlineLevel="0" collapsed="false">
      <c r="A311" s="176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67"/>
      <c r="V311" s="167"/>
      <c r="W311" s="167"/>
      <c r="X311" s="167"/>
      <c r="Y311" s="185"/>
      <c r="Z311" s="185"/>
      <c r="AA311" s="185"/>
      <c r="AB311" s="185"/>
      <c r="AC311" s="21"/>
    </row>
    <row r="312" customFormat="false" ht="15" hidden="false" customHeight="false" outlineLevel="0" collapsed="false">
      <c r="A312" s="176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67"/>
      <c r="V312" s="167"/>
      <c r="W312" s="167"/>
      <c r="X312" s="167"/>
      <c r="Y312" s="185"/>
      <c r="Z312" s="185"/>
      <c r="AA312" s="185"/>
      <c r="AB312" s="185"/>
      <c r="AC312" s="21"/>
    </row>
    <row r="313" customFormat="false" ht="15" hidden="false" customHeight="false" outlineLevel="0" collapsed="false">
      <c r="A313" s="176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67"/>
      <c r="V313" s="167"/>
      <c r="W313" s="167"/>
      <c r="X313" s="167"/>
      <c r="Y313" s="185"/>
      <c r="Z313" s="185"/>
      <c r="AA313" s="185"/>
      <c r="AB313" s="185"/>
      <c r="AC313" s="21"/>
    </row>
    <row r="314" customFormat="false" ht="15" hidden="false" customHeight="false" outlineLevel="0" collapsed="false">
      <c r="A314" s="176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67"/>
      <c r="V314" s="167"/>
      <c r="W314" s="167"/>
      <c r="X314" s="167"/>
      <c r="Y314" s="185"/>
      <c r="Z314" s="185"/>
      <c r="AA314" s="185"/>
      <c r="AB314" s="185"/>
      <c r="AC314" s="21"/>
    </row>
    <row r="315" customFormat="false" ht="15" hidden="false" customHeight="false" outlineLevel="0" collapsed="false">
      <c r="A315" s="176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67"/>
      <c r="V315" s="167"/>
      <c r="W315" s="167"/>
      <c r="X315" s="167"/>
      <c r="Y315" s="185"/>
      <c r="Z315" s="185"/>
      <c r="AA315" s="185"/>
      <c r="AB315" s="185"/>
      <c r="AC315" s="21"/>
    </row>
    <row r="316" customFormat="false" ht="15" hidden="false" customHeight="false" outlineLevel="0" collapsed="false">
      <c r="A316" s="176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67"/>
      <c r="V316" s="167"/>
      <c r="W316" s="167"/>
      <c r="X316" s="167"/>
      <c r="Y316" s="185"/>
      <c r="Z316" s="185"/>
      <c r="AA316" s="185"/>
      <c r="AB316" s="185"/>
      <c r="AC316" s="21"/>
    </row>
    <row r="317" customFormat="false" ht="15" hidden="false" customHeight="false" outlineLevel="0" collapsed="false">
      <c r="A317" s="176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67"/>
      <c r="V317" s="167"/>
      <c r="W317" s="167"/>
      <c r="X317" s="167"/>
      <c r="Y317" s="185"/>
      <c r="Z317" s="185"/>
      <c r="AA317" s="185"/>
      <c r="AB317" s="185"/>
      <c r="AC317" s="21"/>
    </row>
    <row r="318" customFormat="false" ht="15" hidden="false" customHeight="false" outlineLevel="0" collapsed="false">
      <c r="A318" s="176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67"/>
      <c r="V318" s="167"/>
      <c r="W318" s="167"/>
      <c r="X318" s="167"/>
      <c r="Y318" s="185"/>
      <c r="Z318" s="185"/>
      <c r="AA318" s="185"/>
      <c r="AB318" s="185"/>
      <c r="AC318" s="21"/>
    </row>
    <row r="319" customFormat="false" ht="15" hidden="false" customHeight="false" outlineLevel="0" collapsed="false">
      <c r="A319" s="176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67"/>
      <c r="V319" s="167"/>
      <c r="W319" s="167"/>
      <c r="X319" s="167"/>
      <c r="Y319" s="185"/>
      <c r="Z319" s="185"/>
      <c r="AA319" s="185"/>
      <c r="AB319" s="185"/>
      <c r="AC319" s="21"/>
    </row>
    <row r="320" customFormat="false" ht="15" hidden="false" customHeight="false" outlineLevel="0" collapsed="false">
      <c r="A320" s="176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67"/>
      <c r="V320" s="167"/>
      <c r="W320" s="167"/>
      <c r="X320" s="167"/>
      <c r="Y320" s="185"/>
      <c r="Z320" s="185"/>
      <c r="AA320" s="185"/>
      <c r="AB320" s="185"/>
      <c r="AC320" s="21"/>
    </row>
    <row r="321" customFormat="false" ht="15" hidden="false" customHeight="false" outlineLevel="0" collapsed="false">
      <c r="A321" s="176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67"/>
      <c r="V321" s="167"/>
      <c r="W321" s="167"/>
      <c r="X321" s="167"/>
      <c r="Y321" s="185"/>
      <c r="Z321" s="185"/>
      <c r="AA321" s="185"/>
      <c r="AB321" s="185"/>
      <c r="AC321" s="21"/>
    </row>
    <row r="322" customFormat="false" ht="15" hidden="false" customHeight="false" outlineLevel="0" collapsed="false">
      <c r="A322" s="176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67"/>
      <c r="V322" s="167"/>
      <c r="W322" s="167"/>
      <c r="X322" s="167"/>
      <c r="Y322" s="185"/>
      <c r="Z322" s="185"/>
      <c r="AA322" s="185"/>
      <c r="AB322" s="185"/>
      <c r="AC322" s="21"/>
    </row>
    <row r="323" customFormat="false" ht="15" hidden="false" customHeight="false" outlineLevel="0" collapsed="false">
      <c r="A323" s="176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67"/>
      <c r="V323" s="167"/>
      <c r="W323" s="167"/>
      <c r="X323" s="167"/>
      <c r="Y323" s="185"/>
      <c r="Z323" s="185"/>
      <c r="AA323" s="185"/>
      <c r="AB323" s="185"/>
      <c r="AC323" s="21"/>
    </row>
    <row r="324" customFormat="false" ht="15" hidden="false" customHeight="false" outlineLevel="0" collapsed="false">
      <c r="A324" s="176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67"/>
      <c r="V324" s="167"/>
      <c r="W324" s="167"/>
      <c r="X324" s="167"/>
      <c r="Y324" s="185"/>
      <c r="Z324" s="185"/>
      <c r="AA324" s="185"/>
      <c r="AB324" s="185"/>
      <c r="AC324" s="21"/>
    </row>
    <row r="325" customFormat="false" ht="15" hidden="false" customHeight="false" outlineLevel="0" collapsed="false">
      <c r="A325" s="176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67"/>
      <c r="V325" s="167"/>
      <c r="W325" s="167"/>
      <c r="X325" s="167"/>
      <c r="Y325" s="185"/>
      <c r="Z325" s="185"/>
      <c r="AA325" s="185"/>
      <c r="AB325" s="185"/>
      <c r="AC325" s="21"/>
    </row>
    <row r="326" customFormat="false" ht="15" hidden="false" customHeight="false" outlineLevel="0" collapsed="false">
      <c r="A326" s="176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67"/>
      <c r="V326" s="167"/>
      <c r="W326" s="167"/>
      <c r="X326" s="167"/>
      <c r="Y326" s="185"/>
      <c r="Z326" s="185"/>
      <c r="AA326" s="185"/>
      <c r="AB326" s="185"/>
      <c r="AC326" s="21"/>
    </row>
    <row r="327" customFormat="false" ht="15" hidden="false" customHeight="false" outlineLevel="0" collapsed="false">
      <c r="A327" s="176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67"/>
      <c r="V327" s="167"/>
      <c r="W327" s="167"/>
      <c r="X327" s="167"/>
      <c r="Y327" s="185"/>
      <c r="Z327" s="185"/>
      <c r="AA327" s="185"/>
      <c r="AB327" s="185"/>
      <c r="AC327" s="21"/>
    </row>
    <row r="328" customFormat="false" ht="15" hidden="false" customHeight="false" outlineLevel="0" collapsed="false">
      <c r="A328" s="176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67"/>
      <c r="V328" s="167"/>
      <c r="W328" s="167"/>
      <c r="X328" s="167"/>
      <c r="Y328" s="185"/>
      <c r="Z328" s="185"/>
      <c r="AA328" s="185"/>
      <c r="AB328" s="185"/>
      <c r="AC328" s="21"/>
    </row>
    <row r="329" customFormat="false" ht="15" hidden="false" customHeight="false" outlineLevel="0" collapsed="false">
      <c r="A329" s="176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67"/>
      <c r="V329" s="167"/>
      <c r="W329" s="167"/>
      <c r="X329" s="167"/>
      <c r="Y329" s="185"/>
      <c r="Z329" s="185"/>
      <c r="AA329" s="185"/>
      <c r="AB329" s="185"/>
      <c r="AC329" s="21"/>
    </row>
    <row r="330" customFormat="false" ht="15" hidden="false" customHeight="false" outlineLevel="0" collapsed="false">
      <c r="A330" s="176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67"/>
      <c r="V330" s="167"/>
      <c r="W330" s="167"/>
      <c r="X330" s="167"/>
      <c r="Y330" s="185"/>
      <c r="Z330" s="185"/>
      <c r="AA330" s="185"/>
      <c r="AB330" s="185"/>
      <c r="AC330" s="21"/>
    </row>
    <row r="331" customFormat="false" ht="15" hidden="false" customHeight="false" outlineLevel="0" collapsed="false">
      <c r="A331" s="176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67"/>
      <c r="V331" s="167"/>
      <c r="W331" s="167"/>
      <c r="X331" s="167"/>
      <c r="Y331" s="185"/>
      <c r="Z331" s="185"/>
      <c r="AA331" s="185"/>
      <c r="AB331" s="185"/>
      <c r="AC331" s="21"/>
    </row>
    <row r="332" customFormat="false" ht="15" hidden="false" customHeight="false" outlineLevel="0" collapsed="false">
      <c r="A332" s="176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67"/>
      <c r="V332" s="167"/>
      <c r="W332" s="167"/>
      <c r="X332" s="167"/>
      <c r="Y332" s="185"/>
      <c r="Z332" s="185"/>
      <c r="AA332" s="185"/>
      <c r="AB332" s="185"/>
      <c r="AC332" s="21"/>
    </row>
    <row r="333" customFormat="false" ht="15" hidden="false" customHeight="false" outlineLevel="0" collapsed="false">
      <c r="A333" s="176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67"/>
      <c r="V333" s="167"/>
      <c r="W333" s="167"/>
      <c r="X333" s="167"/>
      <c r="Y333" s="185"/>
      <c r="Z333" s="185"/>
      <c r="AA333" s="185"/>
      <c r="AB333" s="185"/>
      <c r="AC333" s="21"/>
    </row>
    <row r="334" customFormat="false" ht="15" hidden="false" customHeight="false" outlineLevel="0" collapsed="false">
      <c r="A334" s="176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67"/>
      <c r="V334" s="167"/>
      <c r="W334" s="167"/>
      <c r="X334" s="167"/>
      <c r="Y334" s="185"/>
      <c r="Z334" s="185"/>
      <c r="AA334" s="185"/>
      <c r="AB334" s="185"/>
      <c r="AC334" s="21"/>
    </row>
    <row r="335" customFormat="false" ht="15" hidden="false" customHeight="false" outlineLevel="0" collapsed="false">
      <c r="A335" s="176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67"/>
      <c r="V335" s="167"/>
      <c r="W335" s="167"/>
      <c r="X335" s="167"/>
      <c r="Y335" s="185"/>
      <c r="Z335" s="185"/>
      <c r="AA335" s="185"/>
      <c r="AB335" s="185"/>
      <c r="AC335" s="21"/>
    </row>
    <row r="336" customFormat="false" ht="15" hidden="false" customHeight="false" outlineLevel="0" collapsed="false">
      <c r="A336" s="176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67"/>
      <c r="V336" s="167"/>
      <c r="W336" s="167"/>
      <c r="X336" s="167"/>
      <c r="Y336" s="185"/>
      <c r="Z336" s="185"/>
      <c r="AA336" s="185"/>
      <c r="AB336" s="185"/>
      <c r="AC336" s="21"/>
    </row>
    <row r="337" customFormat="false" ht="15" hidden="false" customHeight="false" outlineLevel="0" collapsed="false">
      <c r="A337" s="176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67"/>
      <c r="V337" s="167"/>
      <c r="W337" s="167"/>
      <c r="X337" s="167"/>
      <c r="Y337" s="185"/>
      <c r="Z337" s="185"/>
      <c r="AA337" s="185"/>
      <c r="AB337" s="185"/>
      <c r="AC337" s="21"/>
    </row>
    <row r="338" customFormat="false" ht="15" hidden="false" customHeight="false" outlineLevel="0" collapsed="false">
      <c r="A338" s="176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67"/>
      <c r="V338" s="167"/>
      <c r="W338" s="167"/>
      <c r="X338" s="167"/>
      <c r="Y338" s="185"/>
      <c r="Z338" s="185"/>
      <c r="AA338" s="185"/>
      <c r="AB338" s="185"/>
      <c r="AC338" s="21"/>
    </row>
    <row r="339" customFormat="false" ht="15" hidden="false" customHeight="false" outlineLevel="0" collapsed="false">
      <c r="A339" s="176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67"/>
      <c r="V339" s="167"/>
      <c r="W339" s="167"/>
      <c r="X339" s="167"/>
      <c r="Y339" s="185"/>
      <c r="Z339" s="185"/>
      <c r="AA339" s="185"/>
      <c r="AB339" s="185"/>
      <c r="AC339" s="21"/>
    </row>
    <row r="340" customFormat="false" ht="15" hidden="false" customHeight="false" outlineLevel="0" collapsed="false">
      <c r="A340" s="176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67"/>
      <c r="V340" s="167"/>
      <c r="W340" s="167"/>
      <c r="X340" s="167"/>
      <c r="Y340" s="185"/>
      <c r="Z340" s="185"/>
      <c r="AA340" s="185"/>
      <c r="AB340" s="185"/>
      <c r="AC340" s="21"/>
    </row>
    <row r="341" customFormat="false" ht="15" hidden="false" customHeight="false" outlineLevel="0" collapsed="false">
      <c r="A341" s="176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67"/>
      <c r="V341" s="167"/>
      <c r="W341" s="167"/>
      <c r="X341" s="167"/>
      <c r="Y341" s="185"/>
      <c r="Z341" s="185"/>
      <c r="AA341" s="185"/>
      <c r="AB341" s="185"/>
      <c r="AC341" s="21"/>
    </row>
    <row r="342" customFormat="false" ht="15" hidden="false" customHeight="false" outlineLevel="0" collapsed="false">
      <c r="A342" s="176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67"/>
      <c r="V342" s="167"/>
      <c r="W342" s="167"/>
      <c r="X342" s="167"/>
      <c r="Y342" s="185"/>
      <c r="Z342" s="185"/>
      <c r="AA342" s="185"/>
      <c r="AB342" s="185"/>
      <c r="AC342" s="21"/>
    </row>
    <row r="343" customFormat="false" ht="15" hidden="false" customHeight="false" outlineLevel="0" collapsed="false">
      <c r="A343" s="176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67"/>
      <c r="V343" s="167"/>
      <c r="W343" s="167"/>
      <c r="X343" s="167"/>
      <c r="Y343" s="185"/>
      <c r="Z343" s="185"/>
      <c r="AA343" s="185"/>
      <c r="AB343" s="185"/>
      <c r="AC343" s="21"/>
    </row>
    <row r="344" customFormat="false" ht="15" hidden="false" customHeight="false" outlineLevel="0" collapsed="false">
      <c r="A344" s="176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67"/>
      <c r="V344" s="167"/>
      <c r="W344" s="167"/>
      <c r="X344" s="167"/>
      <c r="Y344" s="185"/>
      <c r="Z344" s="185"/>
      <c r="AA344" s="185"/>
      <c r="AB344" s="185"/>
      <c r="AC344" s="21"/>
    </row>
    <row r="345" customFormat="false" ht="15" hidden="false" customHeight="false" outlineLevel="0" collapsed="false">
      <c r="A345" s="176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67"/>
      <c r="V345" s="167"/>
      <c r="W345" s="167"/>
      <c r="X345" s="167"/>
      <c r="Y345" s="185"/>
      <c r="Z345" s="185"/>
      <c r="AA345" s="185"/>
      <c r="AB345" s="185"/>
      <c r="AC345" s="21"/>
    </row>
    <row r="346" customFormat="false" ht="15" hidden="false" customHeight="false" outlineLevel="0" collapsed="false">
      <c r="A346" s="176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67"/>
      <c r="V346" s="167"/>
      <c r="W346" s="167"/>
      <c r="X346" s="167"/>
      <c r="Y346" s="185"/>
      <c r="Z346" s="185"/>
      <c r="AA346" s="185"/>
      <c r="AB346" s="185"/>
      <c r="AC346" s="21"/>
    </row>
    <row r="347" customFormat="false" ht="15" hidden="false" customHeight="false" outlineLevel="0" collapsed="false">
      <c r="A347" s="176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67"/>
      <c r="V347" s="167"/>
      <c r="W347" s="167"/>
      <c r="X347" s="167"/>
      <c r="Y347" s="185"/>
      <c r="Z347" s="185"/>
      <c r="AA347" s="185"/>
      <c r="AB347" s="185"/>
      <c r="AC347" s="21"/>
    </row>
    <row r="348" customFormat="false" ht="15" hidden="false" customHeight="false" outlineLevel="0" collapsed="false">
      <c r="A348" s="176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67"/>
      <c r="V348" s="167"/>
      <c r="W348" s="167"/>
      <c r="X348" s="167"/>
      <c r="Y348" s="185"/>
      <c r="Z348" s="185"/>
      <c r="AA348" s="185"/>
      <c r="AB348" s="185"/>
      <c r="AC348" s="21"/>
    </row>
    <row r="349" customFormat="false" ht="15" hidden="false" customHeight="false" outlineLevel="0" collapsed="false">
      <c r="A349" s="176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67"/>
      <c r="V349" s="167"/>
      <c r="W349" s="167"/>
      <c r="X349" s="167"/>
      <c r="Y349" s="185"/>
      <c r="Z349" s="185"/>
      <c r="AA349" s="185"/>
      <c r="AB349" s="185"/>
      <c r="AC349" s="21"/>
    </row>
    <row r="350" customFormat="false" ht="15" hidden="false" customHeight="false" outlineLevel="0" collapsed="false">
      <c r="A350" s="176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67"/>
      <c r="V350" s="167"/>
      <c r="W350" s="167"/>
      <c r="X350" s="167"/>
      <c r="Y350" s="185"/>
      <c r="Z350" s="185"/>
      <c r="AA350" s="185"/>
      <c r="AB350" s="185"/>
      <c r="AC350" s="21"/>
    </row>
    <row r="351" customFormat="false" ht="15" hidden="false" customHeight="false" outlineLevel="0" collapsed="false">
      <c r="A351" s="176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67"/>
      <c r="V351" s="167"/>
      <c r="W351" s="167"/>
      <c r="X351" s="167"/>
      <c r="Y351" s="185"/>
      <c r="Z351" s="185"/>
      <c r="AA351" s="185"/>
      <c r="AB351" s="185"/>
      <c r="AC351" s="21"/>
    </row>
    <row r="352" customFormat="false" ht="15" hidden="false" customHeight="false" outlineLevel="0" collapsed="false">
      <c r="A352" s="176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67"/>
      <c r="V352" s="167"/>
      <c r="W352" s="167"/>
      <c r="X352" s="167"/>
      <c r="Y352" s="185"/>
      <c r="Z352" s="185"/>
      <c r="AA352" s="185"/>
      <c r="AB352" s="185"/>
      <c r="AC352" s="21"/>
    </row>
    <row r="353" customFormat="false" ht="15" hidden="false" customHeight="false" outlineLevel="0" collapsed="false">
      <c r="A353" s="176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67"/>
      <c r="V353" s="167"/>
      <c r="W353" s="167"/>
      <c r="X353" s="167"/>
      <c r="Y353" s="185"/>
      <c r="Z353" s="185"/>
      <c r="AA353" s="185"/>
      <c r="AB353" s="185"/>
      <c r="AC353" s="21"/>
    </row>
    <row r="354" customFormat="false" ht="15" hidden="false" customHeight="false" outlineLevel="0" collapsed="false">
      <c r="A354" s="176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67"/>
      <c r="V354" s="167"/>
      <c r="W354" s="167"/>
      <c r="X354" s="167"/>
      <c r="Y354" s="185"/>
      <c r="Z354" s="185"/>
      <c r="AA354" s="185"/>
      <c r="AB354" s="185"/>
      <c r="AC354" s="21"/>
    </row>
    <row r="355" customFormat="false" ht="15" hidden="false" customHeight="false" outlineLevel="0" collapsed="false">
      <c r="A355" s="176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67"/>
      <c r="V355" s="167"/>
      <c r="W355" s="167"/>
      <c r="X355" s="167"/>
      <c r="Y355" s="185"/>
      <c r="Z355" s="185"/>
      <c r="AA355" s="185"/>
      <c r="AB355" s="185"/>
      <c r="AC355" s="21"/>
    </row>
    <row r="356" customFormat="false" ht="15" hidden="false" customHeight="false" outlineLevel="0" collapsed="false">
      <c r="A356" s="176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67"/>
      <c r="V356" s="167"/>
      <c r="W356" s="167"/>
      <c r="X356" s="167"/>
      <c r="Y356" s="185"/>
      <c r="Z356" s="185"/>
      <c r="AA356" s="185"/>
      <c r="AB356" s="185"/>
      <c r="AC356" s="21"/>
    </row>
    <row r="357" customFormat="false" ht="15" hidden="false" customHeight="false" outlineLevel="0" collapsed="false">
      <c r="A357" s="176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67"/>
      <c r="V357" s="167"/>
      <c r="W357" s="167"/>
      <c r="X357" s="167"/>
      <c r="Y357" s="185"/>
      <c r="Z357" s="185"/>
      <c r="AA357" s="185"/>
      <c r="AB357" s="185"/>
      <c r="AC357" s="21"/>
    </row>
    <row r="358" customFormat="false" ht="15" hidden="false" customHeight="false" outlineLevel="0" collapsed="false">
      <c r="A358" s="176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67"/>
      <c r="V358" s="167"/>
      <c r="W358" s="167"/>
      <c r="X358" s="167"/>
      <c r="Y358" s="185"/>
      <c r="Z358" s="185"/>
      <c r="AA358" s="185"/>
      <c r="AB358" s="185"/>
      <c r="AC358" s="21"/>
    </row>
    <row r="359" customFormat="false" ht="15" hidden="false" customHeight="false" outlineLevel="0" collapsed="false">
      <c r="A359" s="176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67"/>
      <c r="V359" s="167"/>
      <c r="W359" s="167"/>
      <c r="X359" s="167"/>
      <c r="Y359" s="185"/>
      <c r="Z359" s="185"/>
      <c r="AA359" s="185"/>
      <c r="AB359" s="185"/>
      <c r="AC359" s="21"/>
    </row>
    <row r="360" customFormat="false" ht="15" hidden="false" customHeight="false" outlineLevel="0" collapsed="false">
      <c r="A360" s="176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67"/>
      <c r="V360" s="167"/>
      <c r="W360" s="167"/>
      <c r="X360" s="167"/>
      <c r="Y360" s="185"/>
      <c r="Z360" s="185"/>
      <c r="AA360" s="185"/>
      <c r="AB360" s="185"/>
      <c r="AC360" s="21"/>
    </row>
    <row r="361" customFormat="false" ht="15" hidden="false" customHeight="false" outlineLevel="0" collapsed="false">
      <c r="A361" s="176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67"/>
      <c r="V361" s="167"/>
      <c r="W361" s="167"/>
      <c r="X361" s="167"/>
      <c r="Y361" s="185"/>
      <c r="Z361" s="185"/>
      <c r="AA361" s="185"/>
      <c r="AB361" s="185"/>
      <c r="AC361" s="21"/>
    </row>
    <row r="362" customFormat="false" ht="15" hidden="false" customHeight="false" outlineLevel="0" collapsed="false">
      <c r="A362" s="176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67"/>
      <c r="V362" s="167"/>
      <c r="W362" s="167"/>
      <c r="X362" s="167"/>
      <c r="Y362" s="185"/>
      <c r="Z362" s="185"/>
      <c r="AA362" s="185"/>
      <c r="AB362" s="185"/>
      <c r="AC362" s="21"/>
    </row>
    <row r="363" customFormat="false" ht="15" hidden="false" customHeight="false" outlineLevel="0" collapsed="false">
      <c r="A363" s="176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67"/>
      <c r="V363" s="167"/>
      <c r="W363" s="167"/>
      <c r="X363" s="167"/>
      <c r="Y363" s="185"/>
      <c r="Z363" s="185"/>
      <c r="AA363" s="185"/>
      <c r="AB363" s="185"/>
      <c r="AC363" s="21"/>
    </row>
    <row r="364" customFormat="false" ht="15" hidden="false" customHeight="false" outlineLevel="0" collapsed="false">
      <c r="A364" s="176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67"/>
      <c r="V364" s="167"/>
      <c r="W364" s="167"/>
      <c r="X364" s="167"/>
      <c r="Y364" s="185"/>
      <c r="Z364" s="185"/>
      <c r="AA364" s="185"/>
      <c r="AB364" s="185"/>
      <c r="AC364" s="21"/>
    </row>
    <row r="365" customFormat="false" ht="15" hidden="false" customHeight="false" outlineLevel="0" collapsed="false">
      <c r="A365" s="176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67"/>
      <c r="V365" s="167"/>
      <c r="W365" s="167"/>
      <c r="X365" s="167"/>
      <c r="Y365" s="185"/>
      <c r="Z365" s="185"/>
      <c r="AA365" s="185"/>
      <c r="AB365" s="185"/>
      <c r="AC365" s="21"/>
    </row>
    <row r="366" customFormat="false" ht="15" hidden="false" customHeight="false" outlineLevel="0" collapsed="false">
      <c r="A366" s="176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67"/>
      <c r="V366" s="167"/>
      <c r="W366" s="167"/>
      <c r="X366" s="167"/>
      <c r="Y366" s="185"/>
      <c r="Z366" s="185"/>
      <c r="AA366" s="185"/>
      <c r="AB366" s="185"/>
      <c r="AC366" s="21"/>
    </row>
    <row r="367" customFormat="false" ht="15" hidden="false" customHeight="false" outlineLevel="0" collapsed="false">
      <c r="A367" s="176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67"/>
      <c r="V367" s="167"/>
      <c r="W367" s="167"/>
      <c r="X367" s="167"/>
      <c r="Y367" s="185"/>
      <c r="Z367" s="185"/>
      <c r="AA367" s="185"/>
      <c r="AB367" s="185"/>
      <c r="AC367" s="21"/>
    </row>
    <row r="368" customFormat="false" ht="15" hidden="false" customHeight="false" outlineLevel="0" collapsed="false">
      <c r="A368" s="176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67"/>
      <c r="V368" s="167"/>
      <c r="W368" s="167"/>
      <c r="X368" s="167"/>
      <c r="Y368" s="185"/>
      <c r="Z368" s="185"/>
      <c r="AA368" s="185"/>
      <c r="AB368" s="185"/>
      <c r="AC368" s="21"/>
    </row>
    <row r="369" customFormat="false" ht="15" hidden="false" customHeight="false" outlineLevel="0" collapsed="false">
      <c r="A369" s="176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67"/>
      <c r="V369" s="167"/>
      <c r="W369" s="167"/>
      <c r="X369" s="167"/>
      <c r="Y369" s="185"/>
      <c r="Z369" s="185"/>
      <c r="AA369" s="185"/>
      <c r="AB369" s="185"/>
      <c r="AC369" s="21"/>
    </row>
    <row r="370" customFormat="false" ht="15" hidden="false" customHeight="false" outlineLevel="0" collapsed="false">
      <c r="A370" s="176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67"/>
      <c r="V370" s="167"/>
      <c r="W370" s="167"/>
      <c r="X370" s="167"/>
      <c r="Y370" s="185"/>
      <c r="Z370" s="185"/>
      <c r="AA370" s="185"/>
      <c r="AB370" s="185"/>
      <c r="AC370" s="21"/>
    </row>
    <row r="371" customFormat="false" ht="15" hidden="false" customHeight="false" outlineLevel="0" collapsed="false">
      <c r="A371" s="176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67"/>
      <c r="V371" s="167"/>
      <c r="W371" s="167"/>
      <c r="X371" s="167"/>
      <c r="Y371" s="185"/>
      <c r="Z371" s="185"/>
      <c r="AA371" s="185"/>
      <c r="AB371" s="185"/>
      <c r="AC371" s="21"/>
    </row>
    <row r="372" customFormat="false" ht="15" hidden="false" customHeight="false" outlineLevel="0" collapsed="false">
      <c r="A372" s="176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67"/>
      <c r="V372" s="167"/>
      <c r="W372" s="167"/>
      <c r="X372" s="167"/>
      <c r="Y372" s="185"/>
      <c r="Z372" s="185"/>
      <c r="AA372" s="185"/>
      <c r="AB372" s="185"/>
      <c r="AC372" s="21"/>
    </row>
    <row r="373" customFormat="false" ht="15" hidden="false" customHeight="false" outlineLevel="0" collapsed="false">
      <c r="A373" s="176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67"/>
      <c r="V373" s="167"/>
      <c r="W373" s="167"/>
      <c r="X373" s="167"/>
      <c r="Y373" s="185"/>
      <c r="Z373" s="185"/>
      <c r="AA373" s="185"/>
      <c r="AB373" s="185"/>
      <c r="AC373" s="21"/>
    </row>
    <row r="374" customFormat="false" ht="15" hidden="false" customHeight="false" outlineLevel="0" collapsed="false">
      <c r="A374" s="176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67"/>
      <c r="V374" s="167"/>
      <c r="W374" s="167"/>
      <c r="X374" s="167"/>
      <c r="Y374" s="185"/>
      <c r="Z374" s="185"/>
      <c r="AA374" s="185"/>
      <c r="AB374" s="185"/>
      <c r="AC374" s="21"/>
    </row>
    <row r="375" customFormat="false" ht="15" hidden="false" customHeight="false" outlineLevel="0" collapsed="false">
      <c r="A375" s="176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67"/>
      <c r="V375" s="167"/>
      <c r="W375" s="167"/>
      <c r="X375" s="167"/>
      <c r="Y375" s="185"/>
      <c r="Z375" s="185"/>
      <c r="AA375" s="185"/>
      <c r="AB375" s="185"/>
      <c r="AC375" s="21"/>
    </row>
    <row r="376" customFormat="false" ht="15" hidden="false" customHeight="false" outlineLevel="0" collapsed="false">
      <c r="A376" s="176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67"/>
      <c r="V376" s="167"/>
      <c r="W376" s="167"/>
      <c r="X376" s="167"/>
      <c r="Y376" s="185"/>
      <c r="Z376" s="185"/>
      <c r="AA376" s="185"/>
      <c r="AB376" s="185"/>
      <c r="AC376" s="21"/>
    </row>
    <row r="377" customFormat="false" ht="15" hidden="false" customHeight="false" outlineLevel="0" collapsed="false">
      <c r="A377" s="176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67"/>
      <c r="V377" s="167"/>
      <c r="W377" s="167"/>
      <c r="X377" s="167"/>
      <c r="Y377" s="185"/>
      <c r="Z377" s="185"/>
      <c r="AA377" s="185"/>
      <c r="AB377" s="185"/>
      <c r="AC377" s="21"/>
    </row>
    <row r="378" customFormat="false" ht="15" hidden="false" customHeight="false" outlineLevel="0" collapsed="false">
      <c r="A378" s="176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67"/>
      <c r="V378" s="167"/>
      <c r="W378" s="167"/>
      <c r="X378" s="167"/>
      <c r="Y378" s="185"/>
      <c r="Z378" s="185"/>
      <c r="AA378" s="185"/>
      <c r="AB378" s="185"/>
      <c r="AC378" s="21"/>
    </row>
    <row r="379" customFormat="false" ht="15" hidden="false" customHeight="false" outlineLevel="0" collapsed="false">
      <c r="A379" s="176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67"/>
      <c r="V379" s="167"/>
      <c r="W379" s="167"/>
      <c r="X379" s="167"/>
      <c r="Y379" s="185"/>
      <c r="Z379" s="185"/>
      <c r="AA379" s="185"/>
      <c r="AB379" s="185"/>
      <c r="AC379" s="21"/>
    </row>
    <row r="380" customFormat="false" ht="15" hidden="false" customHeight="false" outlineLevel="0" collapsed="false">
      <c r="A380" s="176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67"/>
      <c r="V380" s="167"/>
      <c r="W380" s="167"/>
      <c r="X380" s="167"/>
      <c r="Y380" s="185"/>
      <c r="Z380" s="185"/>
      <c r="AA380" s="185"/>
      <c r="AB380" s="185"/>
      <c r="AC380" s="21"/>
    </row>
    <row r="381" customFormat="false" ht="15" hidden="false" customHeight="false" outlineLevel="0" collapsed="false">
      <c r="A381" s="176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67"/>
      <c r="V381" s="167"/>
      <c r="W381" s="167"/>
      <c r="X381" s="167"/>
      <c r="Y381" s="185"/>
      <c r="Z381" s="185"/>
      <c r="AA381" s="185"/>
      <c r="AB381" s="185"/>
      <c r="AC381" s="21"/>
    </row>
    <row r="382" customFormat="false" ht="15" hidden="false" customHeight="false" outlineLevel="0" collapsed="false">
      <c r="A382" s="176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67"/>
      <c r="V382" s="167"/>
      <c r="W382" s="167"/>
      <c r="X382" s="167"/>
      <c r="Y382" s="185"/>
      <c r="Z382" s="185"/>
      <c r="AA382" s="185"/>
      <c r="AB382" s="185"/>
      <c r="AC382" s="21"/>
    </row>
    <row r="383" customFormat="false" ht="15" hidden="false" customHeight="false" outlineLevel="0" collapsed="false">
      <c r="A383" s="176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67"/>
      <c r="V383" s="167"/>
      <c r="W383" s="167"/>
      <c r="X383" s="167"/>
      <c r="Y383" s="185"/>
      <c r="Z383" s="185"/>
      <c r="AA383" s="185"/>
      <c r="AB383" s="185"/>
      <c r="AC383" s="21"/>
    </row>
    <row r="384" customFormat="false" ht="15" hidden="false" customHeight="false" outlineLevel="0" collapsed="false">
      <c r="A384" s="176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67"/>
      <c r="V384" s="167"/>
      <c r="W384" s="167"/>
      <c r="X384" s="167"/>
      <c r="Y384" s="185"/>
      <c r="Z384" s="185"/>
      <c r="AA384" s="185"/>
      <c r="AB384" s="185"/>
      <c r="AC384" s="21"/>
    </row>
    <row r="385" customFormat="false" ht="15" hidden="false" customHeight="false" outlineLevel="0" collapsed="false">
      <c r="A385" s="176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67"/>
      <c r="V385" s="167"/>
      <c r="W385" s="167"/>
      <c r="X385" s="167"/>
      <c r="Y385" s="185"/>
      <c r="Z385" s="185"/>
      <c r="AA385" s="185"/>
      <c r="AB385" s="185"/>
      <c r="AC385" s="21"/>
    </row>
    <row r="386" customFormat="false" ht="15" hidden="false" customHeight="false" outlineLevel="0" collapsed="false">
      <c r="A386" s="176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67"/>
      <c r="V386" s="167"/>
      <c r="W386" s="167"/>
      <c r="X386" s="167"/>
      <c r="Y386" s="185"/>
      <c r="Z386" s="185"/>
      <c r="AA386" s="185"/>
      <c r="AB386" s="185"/>
      <c r="AC386" s="21"/>
    </row>
    <row r="387" customFormat="false" ht="15" hidden="false" customHeight="false" outlineLevel="0" collapsed="false">
      <c r="A387" s="176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67"/>
      <c r="V387" s="167"/>
      <c r="W387" s="167"/>
      <c r="X387" s="167"/>
      <c r="Y387" s="185"/>
      <c r="Z387" s="185"/>
      <c r="AA387" s="185"/>
      <c r="AB387" s="185"/>
      <c r="AC387" s="21"/>
    </row>
    <row r="388" customFormat="false" ht="15" hidden="false" customHeight="false" outlineLevel="0" collapsed="false">
      <c r="A388" s="176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67"/>
      <c r="V388" s="167"/>
      <c r="W388" s="167"/>
      <c r="X388" s="167"/>
      <c r="Y388" s="185"/>
      <c r="Z388" s="185"/>
      <c r="AA388" s="185"/>
      <c r="AB388" s="185"/>
      <c r="AC388" s="21"/>
    </row>
    <row r="389" customFormat="false" ht="15" hidden="false" customHeight="false" outlineLevel="0" collapsed="false">
      <c r="A389" s="176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67"/>
      <c r="V389" s="167"/>
      <c r="W389" s="167"/>
      <c r="X389" s="167"/>
      <c r="Y389" s="185"/>
      <c r="Z389" s="185"/>
      <c r="AA389" s="185"/>
      <c r="AB389" s="185"/>
      <c r="AC389" s="21"/>
    </row>
    <row r="390" customFormat="false" ht="15" hidden="false" customHeight="false" outlineLevel="0" collapsed="false">
      <c r="A390" s="176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67"/>
      <c r="V390" s="167"/>
      <c r="W390" s="167"/>
      <c r="X390" s="167"/>
      <c r="Y390" s="185"/>
      <c r="Z390" s="185"/>
      <c r="AA390" s="185"/>
      <c r="AB390" s="185"/>
      <c r="AC390" s="21"/>
    </row>
    <row r="391" customFormat="false" ht="15" hidden="false" customHeight="false" outlineLevel="0" collapsed="false">
      <c r="A391" s="176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67"/>
      <c r="V391" s="167"/>
      <c r="W391" s="167"/>
      <c r="X391" s="167"/>
      <c r="Y391" s="185"/>
      <c r="Z391" s="185"/>
      <c r="AA391" s="185"/>
      <c r="AB391" s="185"/>
      <c r="AC391" s="21"/>
    </row>
    <row r="392" customFormat="false" ht="15" hidden="false" customHeight="false" outlineLevel="0" collapsed="false">
      <c r="A392" s="176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67"/>
      <c r="V392" s="167"/>
      <c r="W392" s="167"/>
      <c r="X392" s="167"/>
      <c r="Y392" s="185"/>
      <c r="Z392" s="185"/>
      <c r="AA392" s="185"/>
      <c r="AB392" s="185"/>
      <c r="AC392" s="21"/>
    </row>
    <row r="393" customFormat="false" ht="15" hidden="false" customHeight="false" outlineLevel="0" collapsed="false">
      <c r="A393" s="176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67"/>
      <c r="V393" s="167"/>
      <c r="W393" s="167"/>
      <c r="X393" s="167"/>
      <c r="Y393" s="185"/>
      <c r="Z393" s="185"/>
      <c r="AA393" s="185"/>
      <c r="AB393" s="185"/>
      <c r="AC393" s="21"/>
    </row>
    <row r="394" customFormat="false" ht="15" hidden="false" customHeight="false" outlineLevel="0" collapsed="false">
      <c r="A394" s="176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67"/>
      <c r="V394" s="167"/>
      <c r="W394" s="167"/>
      <c r="X394" s="167"/>
      <c r="Y394" s="185"/>
      <c r="Z394" s="185"/>
      <c r="AA394" s="185"/>
      <c r="AB394" s="185"/>
      <c r="AC394" s="21"/>
    </row>
    <row r="395" customFormat="false" ht="15" hidden="false" customHeight="false" outlineLevel="0" collapsed="false">
      <c r="A395" s="176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67"/>
      <c r="V395" s="167"/>
      <c r="W395" s="167"/>
      <c r="X395" s="167"/>
      <c r="Y395" s="185"/>
      <c r="Z395" s="185"/>
      <c r="AA395" s="185"/>
      <c r="AB395" s="185"/>
      <c r="AC395" s="21"/>
    </row>
    <row r="396" customFormat="false" ht="15" hidden="false" customHeight="false" outlineLevel="0" collapsed="false">
      <c r="A396" s="176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67"/>
      <c r="V396" s="167"/>
      <c r="W396" s="167"/>
      <c r="X396" s="167"/>
      <c r="Y396" s="185"/>
      <c r="Z396" s="185"/>
      <c r="AA396" s="185"/>
      <c r="AB396" s="185"/>
      <c r="AC396" s="21"/>
    </row>
    <row r="397" customFormat="false" ht="15" hidden="false" customHeight="false" outlineLevel="0" collapsed="false">
      <c r="A397" s="176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67"/>
      <c r="V397" s="167"/>
      <c r="W397" s="167"/>
      <c r="X397" s="167"/>
      <c r="Y397" s="185"/>
      <c r="Z397" s="185"/>
      <c r="AA397" s="185"/>
      <c r="AB397" s="185"/>
      <c r="AC397" s="21"/>
    </row>
    <row r="398" customFormat="false" ht="15" hidden="false" customHeight="false" outlineLevel="0" collapsed="false">
      <c r="A398" s="176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67"/>
      <c r="V398" s="167"/>
      <c r="W398" s="167"/>
      <c r="X398" s="167"/>
      <c r="Y398" s="185"/>
      <c r="Z398" s="185"/>
      <c r="AA398" s="185"/>
      <c r="AB398" s="185"/>
      <c r="AC398" s="21"/>
    </row>
    <row r="399" customFormat="false" ht="15" hidden="false" customHeight="false" outlineLevel="0" collapsed="false">
      <c r="A399" s="176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67"/>
      <c r="V399" s="167"/>
      <c r="W399" s="167"/>
      <c r="X399" s="167"/>
      <c r="Y399" s="185"/>
      <c r="Z399" s="185"/>
      <c r="AA399" s="185"/>
      <c r="AB399" s="185"/>
      <c r="AC399" s="21"/>
    </row>
    <row r="400" customFormat="false" ht="15" hidden="false" customHeight="false" outlineLevel="0" collapsed="false">
      <c r="A400" s="176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67"/>
      <c r="V400" s="167"/>
      <c r="W400" s="167"/>
      <c r="X400" s="167"/>
      <c r="Y400" s="185"/>
      <c r="Z400" s="185"/>
      <c r="AA400" s="185"/>
      <c r="AB400" s="185"/>
      <c r="AC400" s="21"/>
    </row>
    <row r="401" customFormat="false" ht="15" hidden="false" customHeight="false" outlineLevel="0" collapsed="false">
      <c r="A401" s="176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67"/>
      <c r="V401" s="167"/>
      <c r="W401" s="167"/>
      <c r="X401" s="167"/>
      <c r="Y401" s="185"/>
      <c r="Z401" s="185"/>
      <c r="AA401" s="185"/>
      <c r="AB401" s="185"/>
      <c r="AC401" s="21"/>
    </row>
    <row r="402" customFormat="false" ht="15" hidden="false" customHeight="false" outlineLevel="0" collapsed="false">
      <c r="A402" s="176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67"/>
      <c r="V402" s="167"/>
      <c r="W402" s="167"/>
      <c r="X402" s="167"/>
      <c r="Y402" s="185"/>
      <c r="Z402" s="185"/>
      <c r="AA402" s="185"/>
      <c r="AB402" s="185"/>
      <c r="AC402" s="21"/>
    </row>
    <row r="403" customFormat="false" ht="15" hidden="false" customHeight="false" outlineLevel="0" collapsed="false">
      <c r="A403" s="176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67"/>
      <c r="V403" s="167"/>
      <c r="W403" s="167"/>
      <c r="X403" s="167"/>
      <c r="Y403" s="185"/>
      <c r="Z403" s="185"/>
      <c r="AA403" s="185"/>
      <c r="AB403" s="185"/>
      <c r="AC403" s="21"/>
    </row>
    <row r="404" customFormat="false" ht="15" hidden="false" customHeight="false" outlineLevel="0" collapsed="false">
      <c r="A404" s="176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67"/>
      <c r="V404" s="167"/>
      <c r="W404" s="167"/>
      <c r="X404" s="167"/>
      <c r="Y404" s="185"/>
      <c r="Z404" s="185"/>
      <c r="AA404" s="185"/>
      <c r="AB404" s="185"/>
      <c r="AC404" s="21"/>
    </row>
    <row r="405" customFormat="false" ht="15" hidden="false" customHeight="false" outlineLevel="0" collapsed="false">
      <c r="A405" s="176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67"/>
      <c r="V405" s="167"/>
      <c r="W405" s="167"/>
      <c r="X405" s="167"/>
      <c r="Y405" s="185"/>
      <c r="Z405" s="185"/>
      <c r="AA405" s="185"/>
      <c r="AB405" s="185"/>
      <c r="AC405" s="21"/>
    </row>
    <row r="406" customFormat="false" ht="15" hidden="false" customHeight="false" outlineLevel="0" collapsed="false">
      <c r="A406" s="176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67"/>
      <c r="V406" s="167"/>
      <c r="W406" s="167"/>
      <c r="X406" s="167"/>
      <c r="Y406" s="185"/>
      <c r="Z406" s="185"/>
      <c r="AA406" s="185"/>
      <c r="AB406" s="185"/>
      <c r="AC406" s="21"/>
    </row>
    <row r="407" customFormat="false" ht="15" hidden="false" customHeight="false" outlineLevel="0" collapsed="false">
      <c r="A407" s="176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67"/>
      <c r="V407" s="167"/>
      <c r="W407" s="167"/>
      <c r="X407" s="167"/>
      <c r="Y407" s="185"/>
      <c r="Z407" s="185"/>
      <c r="AA407" s="185"/>
      <c r="AB407" s="185"/>
      <c r="AC407" s="21"/>
    </row>
    <row r="408" customFormat="false" ht="15" hidden="false" customHeight="false" outlineLevel="0" collapsed="false">
      <c r="A408" s="176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67"/>
      <c r="V408" s="167"/>
      <c r="W408" s="167"/>
      <c r="X408" s="167"/>
      <c r="Y408" s="185"/>
      <c r="Z408" s="185"/>
      <c r="AA408" s="185"/>
      <c r="AB408" s="185"/>
      <c r="AC408" s="21"/>
    </row>
    <row r="409" customFormat="false" ht="15" hidden="false" customHeight="false" outlineLevel="0" collapsed="false">
      <c r="A409" s="176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67"/>
      <c r="V409" s="167"/>
      <c r="W409" s="167"/>
      <c r="X409" s="167"/>
      <c r="Y409" s="185"/>
      <c r="Z409" s="185"/>
      <c r="AA409" s="185"/>
      <c r="AB409" s="185"/>
      <c r="AC409" s="21"/>
    </row>
    <row r="410" customFormat="false" ht="15" hidden="false" customHeight="false" outlineLevel="0" collapsed="false">
      <c r="A410" s="176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67"/>
      <c r="V410" s="167"/>
      <c r="W410" s="167"/>
      <c r="X410" s="167"/>
      <c r="Y410" s="185"/>
      <c r="Z410" s="185"/>
      <c r="AA410" s="185"/>
      <c r="AB410" s="185"/>
      <c r="AC410" s="21"/>
    </row>
    <row r="411" customFormat="false" ht="15" hidden="false" customHeight="false" outlineLevel="0" collapsed="false">
      <c r="A411" s="176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67"/>
      <c r="V411" s="167"/>
      <c r="W411" s="167"/>
      <c r="X411" s="167"/>
      <c r="Y411" s="185"/>
      <c r="Z411" s="185"/>
      <c r="AA411" s="185"/>
      <c r="AB411" s="185"/>
      <c r="AC411" s="21"/>
    </row>
    <row r="412" customFormat="false" ht="15" hidden="false" customHeight="false" outlineLevel="0" collapsed="false">
      <c r="A412" s="176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67"/>
      <c r="V412" s="167"/>
      <c r="W412" s="167"/>
      <c r="X412" s="167"/>
      <c r="Y412" s="185"/>
      <c r="Z412" s="185"/>
      <c r="AA412" s="185"/>
      <c r="AB412" s="185"/>
      <c r="AC412" s="21"/>
    </row>
    <row r="413" customFormat="false" ht="15" hidden="false" customHeight="false" outlineLevel="0" collapsed="false">
      <c r="A413" s="176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67"/>
      <c r="V413" s="167"/>
      <c r="W413" s="167"/>
      <c r="X413" s="167"/>
      <c r="Y413" s="185"/>
      <c r="Z413" s="185"/>
      <c r="AA413" s="185"/>
      <c r="AB413" s="185"/>
      <c r="AC413" s="21"/>
    </row>
    <row r="414" customFormat="false" ht="15" hidden="false" customHeight="false" outlineLevel="0" collapsed="false">
      <c r="A414" s="176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67"/>
      <c r="V414" s="167"/>
      <c r="W414" s="167"/>
      <c r="X414" s="167"/>
      <c r="Y414" s="185"/>
      <c r="Z414" s="185"/>
      <c r="AA414" s="185"/>
      <c r="AB414" s="185"/>
      <c r="AC414" s="21"/>
    </row>
    <row r="415" customFormat="false" ht="15" hidden="false" customHeight="false" outlineLevel="0" collapsed="false">
      <c r="A415" s="176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67"/>
      <c r="V415" s="167"/>
      <c r="W415" s="167"/>
      <c r="X415" s="167"/>
      <c r="Y415" s="185"/>
      <c r="Z415" s="185"/>
      <c r="AA415" s="185"/>
      <c r="AB415" s="185"/>
      <c r="AC415" s="21"/>
    </row>
    <row r="416" customFormat="false" ht="15" hidden="false" customHeight="false" outlineLevel="0" collapsed="false">
      <c r="A416" s="176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67"/>
      <c r="V416" s="167"/>
      <c r="W416" s="167"/>
      <c r="X416" s="167"/>
      <c r="Y416" s="185"/>
      <c r="Z416" s="185"/>
      <c r="AA416" s="185"/>
      <c r="AB416" s="185"/>
      <c r="AC416" s="21"/>
    </row>
    <row r="417" customFormat="false" ht="15" hidden="false" customHeight="false" outlineLevel="0" collapsed="false">
      <c r="A417" s="176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67"/>
      <c r="V417" s="167"/>
      <c r="W417" s="167"/>
      <c r="X417" s="167"/>
      <c r="Y417" s="185"/>
      <c r="Z417" s="185"/>
      <c r="AA417" s="185"/>
      <c r="AB417" s="185"/>
      <c r="AC417" s="21"/>
    </row>
    <row r="418" customFormat="false" ht="15" hidden="false" customHeight="false" outlineLevel="0" collapsed="false">
      <c r="A418" s="176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67"/>
      <c r="V418" s="167"/>
      <c r="W418" s="167"/>
      <c r="X418" s="167"/>
      <c r="Y418" s="185"/>
      <c r="Z418" s="185"/>
      <c r="AA418" s="185"/>
      <c r="AB418" s="185"/>
      <c r="AC418" s="21"/>
    </row>
    <row r="419" customFormat="false" ht="15" hidden="false" customHeight="false" outlineLevel="0" collapsed="false">
      <c r="A419" s="176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67"/>
      <c r="V419" s="167"/>
      <c r="W419" s="167"/>
      <c r="X419" s="167"/>
      <c r="Y419" s="185"/>
      <c r="Z419" s="185"/>
      <c r="AA419" s="185"/>
      <c r="AB419" s="185"/>
      <c r="AC419" s="21"/>
    </row>
    <row r="420" customFormat="false" ht="15" hidden="false" customHeight="false" outlineLevel="0" collapsed="false">
      <c r="A420" s="176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67"/>
      <c r="V420" s="167"/>
      <c r="W420" s="167"/>
      <c r="X420" s="167"/>
      <c r="Y420" s="185"/>
      <c r="Z420" s="185"/>
      <c r="AA420" s="185"/>
      <c r="AB420" s="185"/>
      <c r="AC420" s="21"/>
    </row>
    <row r="421" customFormat="false" ht="15" hidden="false" customHeight="false" outlineLevel="0" collapsed="false">
      <c r="A421" s="176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67"/>
      <c r="V421" s="167"/>
      <c r="W421" s="167"/>
      <c r="X421" s="167"/>
      <c r="Y421" s="185"/>
      <c r="Z421" s="185"/>
      <c r="AA421" s="185"/>
      <c r="AB421" s="185"/>
      <c r="AC421" s="21"/>
    </row>
    <row r="422" customFormat="false" ht="15" hidden="false" customHeight="false" outlineLevel="0" collapsed="false">
      <c r="A422" s="176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67"/>
      <c r="V422" s="167"/>
      <c r="W422" s="167"/>
      <c r="X422" s="167"/>
      <c r="Y422" s="185"/>
      <c r="Z422" s="185"/>
      <c r="AA422" s="185"/>
      <c r="AB422" s="185"/>
      <c r="AC422" s="21"/>
    </row>
    <row r="423" customFormat="false" ht="15" hidden="false" customHeight="false" outlineLevel="0" collapsed="false">
      <c r="A423" s="176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67"/>
      <c r="V423" s="167"/>
      <c r="W423" s="167"/>
      <c r="X423" s="167"/>
      <c r="Y423" s="185"/>
      <c r="Z423" s="185"/>
      <c r="AA423" s="185"/>
      <c r="AB423" s="185"/>
      <c r="AC423" s="21"/>
    </row>
    <row r="424" customFormat="false" ht="15" hidden="false" customHeight="false" outlineLevel="0" collapsed="false">
      <c r="A424" s="176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67"/>
      <c r="V424" s="167"/>
      <c r="W424" s="167"/>
      <c r="X424" s="167"/>
      <c r="Y424" s="185"/>
      <c r="Z424" s="185"/>
      <c r="AA424" s="185"/>
      <c r="AB424" s="185"/>
      <c r="AC424" s="21"/>
    </row>
    <row r="425" customFormat="false" ht="15" hidden="false" customHeight="false" outlineLevel="0" collapsed="false">
      <c r="A425" s="176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67"/>
      <c r="V425" s="167"/>
      <c r="W425" s="167"/>
      <c r="X425" s="167"/>
      <c r="Y425" s="185"/>
      <c r="Z425" s="185"/>
      <c r="AA425" s="185"/>
      <c r="AB425" s="185"/>
      <c r="AC425" s="21"/>
    </row>
    <row r="426" customFormat="false" ht="15" hidden="false" customHeight="false" outlineLevel="0" collapsed="false">
      <c r="A426" s="176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67"/>
      <c r="V426" s="167"/>
      <c r="W426" s="167"/>
      <c r="X426" s="167"/>
      <c r="Y426" s="185"/>
      <c r="Z426" s="185"/>
      <c r="AA426" s="185"/>
      <c r="AB426" s="185"/>
      <c r="AC426" s="21"/>
    </row>
    <row r="427" customFormat="false" ht="15" hidden="false" customHeight="false" outlineLevel="0" collapsed="false">
      <c r="A427" s="176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67"/>
      <c r="V427" s="167"/>
      <c r="W427" s="167"/>
      <c r="X427" s="167"/>
      <c r="Y427" s="185"/>
      <c r="Z427" s="185"/>
      <c r="AA427" s="185"/>
      <c r="AB427" s="185"/>
      <c r="AC427" s="21"/>
    </row>
    <row r="428" customFormat="false" ht="15" hidden="false" customHeight="false" outlineLevel="0" collapsed="false">
      <c r="A428" s="176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67"/>
      <c r="V428" s="167"/>
      <c r="W428" s="167"/>
      <c r="X428" s="167"/>
      <c r="Y428" s="185"/>
      <c r="Z428" s="185"/>
      <c r="AA428" s="185"/>
      <c r="AB428" s="185"/>
      <c r="AC428" s="21"/>
    </row>
    <row r="429" customFormat="false" ht="15" hidden="false" customHeight="false" outlineLevel="0" collapsed="false">
      <c r="A429" s="176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67"/>
      <c r="V429" s="167"/>
      <c r="W429" s="167"/>
      <c r="X429" s="167"/>
      <c r="Y429" s="185"/>
      <c r="Z429" s="185"/>
      <c r="AA429" s="185"/>
      <c r="AB429" s="185"/>
      <c r="AC429" s="21"/>
    </row>
    <row r="430" customFormat="false" ht="15" hidden="false" customHeight="false" outlineLevel="0" collapsed="false">
      <c r="A430" s="176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67"/>
      <c r="V430" s="167"/>
      <c r="W430" s="167"/>
      <c r="X430" s="167"/>
      <c r="Y430" s="185"/>
      <c r="Z430" s="185"/>
      <c r="AA430" s="185"/>
      <c r="AB430" s="185"/>
      <c r="AC430" s="21"/>
    </row>
    <row r="431" customFormat="false" ht="15" hidden="false" customHeight="false" outlineLevel="0" collapsed="false">
      <c r="A431" s="176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67"/>
      <c r="V431" s="167"/>
      <c r="W431" s="167"/>
      <c r="X431" s="167"/>
      <c r="Y431" s="185"/>
      <c r="Z431" s="185"/>
      <c r="AA431" s="185"/>
      <c r="AB431" s="185"/>
      <c r="AC431" s="21"/>
    </row>
    <row r="432" customFormat="false" ht="15" hidden="false" customHeight="false" outlineLevel="0" collapsed="false">
      <c r="A432" s="176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67"/>
      <c r="V432" s="167"/>
      <c r="W432" s="167"/>
      <c r="X432" s="167"/>
      <c r="Y432" s="185"/>
      <c r="Z432" s="185"/>
      <c r="AA432" s="185"/>
      <c r="AB432" s="185"/>
      <c r="AC432" s="21"/>
    </row>
    <row r="433" customFormat="false" ht="15" hidden="false" customHeight="false" outlineLevel="0" collapsed="false">
      <c r="A433" s="176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67"/>
      <c r="V433" s="167"/>
      <c r="W433" s="167"/>
      <c r="X433" s="167"/>
      <c r="Y433" s="185"/>
      <c r="Z433" s="185"/>
      <c r="AA433" s="185"/>
      <c r="AB433" s="185"/>
      <c r="AC433" s="21"/>
    </row>
    <row r="434" customFormat="false" ht="15" hidden="false" customHeight="false" outlineLevel="0" collapsed="false">
      <c r="A434" s="176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67"/>
      <c r="V434" s="167"/>
      <c r="W434" s="167"/>
      <c r="X434" s="167"/>
      <c r="Y434" s="185"/>
      <c r="Z434" s="185"/>
      <c r="AA434" s="185"/>
      <c r="AB434" s="185"/>
      <c r="AC434" s="21"/>
    </row>
    <row r="435" customFormat="false" ht="15" hidden="false" customHeight="false" outlineLevel="0" collapsed="false">
      <c r="A435" s="176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67"/>
      <c r="V435" s="167"/>
      <c r="W435" s="167"/>
      <c r="X435" s="167"/>
      <c r="Y435" s="185"/>
      <c r="Z435" s="185"/>
      <c r="AA435" s="185"/>
      <c r="AB435" s="185"/>
      <c r="AC435" s="21"/>
    </row>
    <row r="436" customFormat="false" ht="15" hidden="false" customHeight="false" outlineLevel="0" collapsed="false">
      <c r="A436" s="176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67"/>
      <c r="V436" s="167"/>
      <c r="W436" s="167"/>
      <c r="X436" s="167"/>
      <c r="Y436" s="185"/>
      <c r="Z436" s="185"/>
      <c r="AA436" s="185"/>
      <c r="AB436" s="185"/>
      <c r="AC436" s="21"/>
    </row>
    <row r="437" customFormat="false" ht="15" hidden="false" customHeight="false" outlineLevel="0" collapsed="false">
      <c r="A437" s="176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67"/>
      <c r="V437" s="167"/>
      <c r="W437" s="167"/>
      <c r="X437" s="167"/>
      <c r="Y437" s="185"/>
      <c r="Z437" s="185"/>
      <c r="AA437" s="185"/>
      <c r="AB437" s="185"/>
      <c r="AC437" s="21"/>
    </row>
    <row r="438" customFormat="false" ht="15" hidden="false" customHeight="false" outlineLevel="0" collapsed="false">
      <c r="A438" s="176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67"/>
      <c r="V438" s="167"/>
      <c r="W438" s="167"/>
      <c r="X438" s="167"/>
      <c r="Y438" s="185"/>
      <c r="Z438" s="185"/>
      <c r="AA438" s="185"/>
      <c r="AB438" s="185"/>
      <c r="AC438" s="21"/>
    </row>
    <row r="439" customFormat="false" ht="15" hidden="false" customHeight="false" outlineLevel="0" collapsed="false">
      <c r="A439" s="176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67"/>
      <c r="V439" s="167"/>
      <c r="W439" s="167"/>
      <c r="X439" s="167"/>
      <c r="Y439" s="185"/>
      <c r="Z439" s="185"/>
      <c r="AA439" s="185"/>
      <c r="AB439" s="185"/>
      <c r="AC439" s="21"/>
    </row>
    <row r="440" customFormat="false" ht="15" hidden="false" customHeight="false" outlineLevel="0" collapsed="false">
      <c r="A440" s="176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67"/>
      <c r="V440" s="167"/>
      <c r="W440" s="167"/>
      <c r="X440" s="167"/>
      <c r="Y440" s="185"/>
      <c r="Z440" s="185"/>
      <c r="AA440" s="185"/>
      <c r="AB440" s="185"/>
      <c r="AC440" s="21"/>
    </row>
    <row r="441" customFormat="false" ht="15" hidden="false" customHeight="false" outlineLevel="0" collapsed="false">
      <c r="A441" s="176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67"/>
      <c r="V441" s="167"/>
      <c r="W441" s="167"/>
      <c r="X441" s="167"/>
      <c r="Y441" s="185"/>
      <c r="Z441" s="185"/>
      <c r="AA441" s="185"/>
      <c r="AB441" s="185"/>
      <c r="AC441" s="21"/>
    </row>
    <row r="442" customFormat="false" ht="15" hidden="false" customHeight="false" outlineLevel="0" collapsed="false">
      <c r="A442" s="176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67"/>
      <c r="V442" s="167"/>
      <c r="W442" s="167"/>
      <c r="X442" s="167"/>
      <c r="Y442" s="185"/>
      <c r="Z442" s="185"/>
      <c r="AA442" s="185"/>
      <c r="AB442" s="185"/>
      <c r="AC442" s="21"/>
    </row>
    <row r="443" customFormat="false" ht="15" hidden="false" customHeight="false" outlineLevel="0" collapsed="false">
      <c r="A443" s="176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67"/>
      <c r="V443" s="167"/>
      <c r="W443" s="167"/>
      <c r="X443" s="167"/>
      <c r="Y443" s="185"/>
      <c r="Z443" s="185"/>
      <c r="AA443" s="185"/>
      <c r="AB443" s="185"/>
      <c r="AC443" s="21"/>
    </row>
    <row r="444" customFormat="false" ht="15" hidden="false" customHeight="false" outlineLevel="0" collapsed="false">
      <c r="A444" s="176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67"/>
      <c r="V444" s="167"/>
      <c r="W444" s="167"/>
      <c r="X444" s="167"/>
      <c r="Y444" s="185"/>
      <c r="Z444" s="185"/>
      <c r="AA444" s="185"/>
      <c r="AB444" s="185"/>
      <c r="AC444" s="21"/>
    </row>
    <row r="445" customFormat="false" ht="15" hidden="false" customHeight="false" outlineLevel="0" collapsed="false">
      <c r="A445" s="176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67"/>
      <c r="V445" s="167"/>
      <c r="W445" s="167"/>
      <c r="X445" s="167"/>
      <c r="Y445" s="185"/>
      <c r="Z445" s="185"/>
      <c r="AA445" s="185"/>
      <c r="AB445" s="185"/>
      <c r="AC445" s="21"/>
    </row>
    <row r="446" customFormat="false" ht="15" hidden="false" customHeight="false" outlineLevel="0" collapsed="false">
      <c r="A446" s="176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67"/>
      <c r="V446" s="167"/>
      <c r="W446" s="167"/>
      <c r="X446" s="167"/>
      <c r="Y446" s="185"/>
      <c r="Z446" s="185"/>
      <c r="AA446" s="185"/>
      <c r="AB446" s="185"/>
      <c r="AC446" s="21"/>
    </row>
    <row r="447" customFormat="false" ht="15" hidden="false" customHeight="false" outlineLevel="0" collapsed="false">
      <c r="A447" s="176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67"/>
      <c r="V447" s="167"/>
      <c r="W447" s="167"/>
      <c r="X447" s="167"/>
      <c r="Y447" s="185"/>
      <c r="Z447" s="185"/>
      <c r="AA447" s="185"/>
      <c r="AB447" s="185"/>
      <c r="AC447" s="21"/>
    </row>
    <row r="448" customFormat="false" ht="15" hidden="false" customHeight="false" outlineLevel="0" collapsed="false">
      <c r="A448" s="176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67"/>
      <c r="V448" s="167"/>
      <c r="W448" s="167"/>
      <c r="X448" s="167"/>
      <c r="Y448" s="185"/>
      <c r="Z448" s="185"/>
      <c r="AA448" s="185"/>
      <c r="AB448" s="185"/>
      <c r="AC448" s="21"/>
    </row>
    <row r="449" customFormat="false" ht="15" hidden="false" customHeight="false" outlineLevel="0" collapsed="false">
      <c r="A449" s="176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67"/>
      <c r="V449" s="167"/>
      <c r="W449" s="167"/>
      <c r="X449" s="167"/>
      <c r="Y449" s="185"/>
      <c r="Z449" s="185"/>
      <c r="AA449" s="185"/>
      <c r="AB449" s="185"/>
      <c r="AC449" s="21"/>
    </row>
    <row r="450" customFormat="false" ht="15" hidden="false" customHeight="false" outlineLevel="0" collapsed="false">
      <c r="A450" s="176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67"/>
      <c r="V450" s="167"/>
      <c r="W450" s="167"/>
      <c r="X450" s="167"/>
      <c r="Y450" s="185"/>
      <c r="Z450" s="185"/>
      <c r="AA450" s="185"/>
      <c r="AB450" s="185"/>
      <c r="AC450" s="21"/>
    </row>
    <row r="451" customFormat="false" ht="15" hidden="false" customHeight="false" outlineLevel="0" collapsed="false">
      <c r="A451" s="176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67"/>
      <c r="V451" s="167"/>
      <c r="W451" s="167"/>
      <c r="X451" s="167"/>
      <c r="Y451" s="185"/>
      <c r="Z451" s="185"/>
      <c r="AA451" s="185"/>
      <c r="AB451" s="185"/>
      <c r="AC451" s="21"/>
    </row>
    <row r="452" customFormat="false" ht="15" hidden="false" customHeight="false" outlineLevel="0" collapsed="false">
      <c r="A452" s="176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67"/>
      <c r="V452" s="167"/>
      <c r="W452" s="167"/>
      <c r="X452" s="167"/>
      <c r="Y452" s="185"/>
      <c r="Z452" s="185"/>
      <c r="AA452" s="185"/>
      <c r="AB452" s="185"/>
      <c r="AC452" s="21"/>
    </row>
    <row r="453" customFormat="false" ht="15" hidden="false" customHeight="false" outlineLevel="0" collapsed="false">
      <c r="A453" s="176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67"/>
      <c r="V453" s="167"/>
      <c r="W453" s="167"/>
      <c r="X453" s="167"/>
      <c r="Y453" s="185"/>
      <c r="Z453" s="185"/>
      <c r="AA453" s="185"/>
      <c r="AB453" s="185"/>
      <c r="AC453" s="21"/>
    </row>
    <row r="454" customFormat="false" ht="15" hidden="false" customHeight="false" outlineLevel="0" collapsed="false">
      <c r="A454" s="176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67"/>
      <c r="V454" s="167"/>
      <c r="W454" s="167"/>
      <c r="X454" s="167"/>
      <c r="Y454" s="185"/>
      <c r="Z454" s="185"/>
      <c r="AA454" s="185"/>
      <c r="AB454" s="185"/>
      <c r="AC454" s="21"/>
    </row>
    <row r="455" customFormat="false" ht="15" hidden="false" customHeight="false" outlineLevel="0" collapsed="false">
      <c r="A455" s="176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67"/>
      <c r="V455" s="167"/>
      <c r="W455" s="167"/>
      <c r="X455" s="167"/>
      <c r="Y455" s="185"/>
      <c r="Z455" s="185"/>
      <c r="AA455" s="185"/>
      <c r="AB455" s="185"/>
      <c r="AC455" s="21"/>
    </row>
    <row r="456" customFormat="false" ht="15" hidden="false" customHeight="false" outlineLevel="0" collapsed="false">
      <c r="A456" s="176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67"/>
      <c r="V456" s="167"/>
      <c r="W456" s="167"/>
      <c r="X456" s="167"/>
      <c r="Y456" s="185"/>
      <c r="Z456" s="185"/>
      <c r="AA456" s="185"/>
      <c r="AB456" s="185"/>
      <c r="AC456" s="21"/>
    </row>
    <row r="457" customFormat="false" ht="15" hidden="false" customHeight="false" outlineLevel="0" collapsed="false">
      <c r="A457" s="176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67"/>
      <c r="V457" s="167"/>
      <c r="W457" s="167"/>
      <c r="X457" s="167"/>
      <c r="Y457" s="185"/>
      <c r="Z457" s="185"/>
      <c r="AA457" s="185"/>
      <c r="AB457" s="185"/>
      <c r="AC457" s="21"/>
    </row>
    <row r="458" customFormat="false" ht="15" hidden="false" customHeight="false" outlineLevel="0" collapsed="false">
      <c r="A458" s="176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67"/>
      <c r="V458" s="167"/>
      <c r="W458" s="167"/>
      <c r="X458" s="167"/>
      <c r="Y458" s="185"/>
      <c r="Z458" s="185"/>
      <c r="AA458" s="185"/>
      <c r="AB458" s="185"/>
      <c r="AC458" s="21"/>
    </row>
    <row r="459" customFormat="false" ht="15" hidden="false" customHeight="false" outlineLevel="0" collapsed="false">
      <c r="A459" s="176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67"/>
      <c r="V459" s="167"/>
      <c r="W459" s="167"/>
      <c r="X459" s="167"/>
      <c r="Y459" s="185"/>
      <c r="Z459" s="185"/>
      <c r="AA459" s="185"/>
      <c r="AB459" s="185"/>
      <c r="AC459" s="21"/>
    </row>
    <row r="460" customFormat="false" ht="15" hidden="false" customHeight="false" outlineLevel="0" collapsed="false">
      <c r="A460" s="176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67"/>
      <c r="V460" s="167"/>
      <c r="W460" s="167"/>
      <c r="X460" s="167"/>
      <c r="Y460" s="185"/>
      <c r="Z460" s="185"/>
      <c r="AA460" s="185"/>
      <c r="AB460" s="185"/>
      <c r="AC460" s="21"/>
    </row>
    <row r="461" customFormat="false" ht="15" hidden="false" customHeight="false" outlineLevel="0" collapsed="false">
      <c r="A461" s="176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67"/>
      <c r="V461" s="167"/>
      <c r="W461" s="167"/>
      <c r="X461" s="167"/>
      <c r="Y461" s="185"/>
      <c r="Z461" s="185"/>
      <c r="AA461" s="185"/>
      <c r="AB461" s="185"/>
      <c r="AC461" s="21"/>
    </row>
    <row r="462" customFormat="false" ht="15" hidden="false" customHeight="false" outlineLevel="0" collapsed="false">
      <c r="A462" s="176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67"/>
      <c r="V462" s="167"/>
      <c r="W462" s="167"/>
      <c r="X462" s="167"/>
      <c r="Y462" s="185"/>
      <c r="Z462" s="185"/>
      <c r="AA462" s="185"/>
      <c r="AB462" s="185"/>
      <c r="AC462" s="21"/>
    </row>
    <row r="463" customFormat="false" ht="15" hidden="false" customHeight="false" outlineLevel="0" collapsed="false">
      <c r="A463" s="176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67"/>
      <c r="V463" s="167"/>
      <c r="W463" s="167"/>
      <c r="X463" s="167"/>
      <c r="Y463" s="185"/>
      <c r="Z463" s="185"/>
      <c r="AA463" s="185"/>
      <c r="AB463" s="185"/>
      <c r="AC463" s="21"/>
    </row>
    <row r="464" customFormat="false" ht="15" hidden="false" customHeight="false" outlineLevel="0" collapsed="false">
      <c r="A464" s="176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67"/>
      <c r="V464" s="167"/>
      <c r="W464" s="167"/>
      <c r="X464" s="167"/>
      <c r="Y464" s="185"/>
      <c r="Z464" s="185"/>
      <c r="AA464" s="185"/>
      <c r="AB464" s="185"/>
      <c r="AC464" s="21"/>
    </row>
    <row r="465" customFormat="false" ht="15" hidden="false" customHeight="false" outlineLevel="0" collapsed="false">
      <c r="A465" s="176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67"/>
      <c r="V465" s="167"/>
      <c r="W465" s="167"/>
      <c r="X465" s="167"/>
      <c r="Y465" s="185"/>
      <c r="Z465" s="185"/>
      <c r="AA465" s="185"/>
      <c r="AB465" s="185"/>
      <c r="AC465" s="21"/>
    </row>
    <row r="466" customFormat="false" ht="15" hidden="false" customHeight="false" outlineLevel="0" collapsed="false">
      <c r="A466" s="176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67"/>
      <c r="V466" s="167"/>
      <c r="W466" s="167"/>
      <c r="X466" s="167"/>
      <c r="Y466" s="185"/>
      <c r="Z466" s="185"/>
      <c r="AA466" s="185"/>
      <c r="AB466" s="185"/>
      <c r="AC466" s="21"/>
    </row>
    <row r="467" customFormat="false" ht="15" hidden="false" customHeight="false" outlineLevel="0" collapsed="false">
      <c r="A467" s="176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67"/>
      <c r="V467" s="167"/>
      <c r="W467" s="167"/>
      <c r="X467" s="167"/>
      <c r="Y467" s="185"/>
      <c r="Z467" s="185"/>
      <c r="AA467" s="185"/>
      <c r="AB467" s="185"/>
      <c r="AC467" s="21"/>
    </row>
    <row r="468" customFormat="false" ht="15" hidden="false" customHeight="false" outlineLevel="0" collapsed="false">
      <c r="A468" s="176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67"/>
      <c r="V468" s="167"/>
      <c r="W468" s="167"/>
      <c r="X468" s="167"/>
      <c r="Y468" s="185"/>
      <c r="Z468" s="185"/>
      <c r="AA468" s="185"/>
      <c r="AB468" s="185"/>
      <c r="AC468" s="21"/>
    </row>
    <row r="469" customFormat="false" ht="15" hidden="false" customHeight="false" outlineLevel="0" collapsed="false">
      <c r="A469" s="176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67"/>
      <c r="V469" s="167"/>
      <c r="W469" s="167"/>
      <c r="X469" s="167"/>
      <c r="Y469" s="185"/>
      <c r="Z469" s="185"/>
      <c r="AA469" s="185"/>
      <c r="AB469" s="185"/>
      <c r="AC469" s="21"/>
    </row>
    <row r="470" customFormat="false" ht="15" hidden="false" customHeight="false" outlineLevel="0" collapsed="false">
      <c r="A470" s="176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67"/>
      <c r="V470" s="167"/>
      <c r="W470" s="167"/>
      <c r="X470" s="167"/>
      <c r="Y470" s="185"/>
      <c r="Z470" s="185"/>
      <c r="AA470" s="185"/>
      <c r="AB470" s="185"/>
      <c r="AC470" s="21"/>
    </row>
    <row r="471" customFormat="false" ht="15" hidden="false" customHeight="false" outlineLevel="0" collapsed="false">
      <c r="A471" s="176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67"/>
      <c r="V471" s="167"/>
      <c r="W471" s="167"/>
      <c r="X471" s="167"/>
      <c r="Y471" s="185"/>
      <c r="Z471" s="185"/>
      <c r="AA471" s="185"/>
      <c r="AB471" s="185"/>
      <c r="AC471" s="21"/>
    </row>
    <row r="472" customFormat="false" ht="15" hidden="false" customHeight="false" outlineLevel="0" collapsed="false">
      <c r="A472" s="176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67"/>
      <c r="V472" s="167"/>
      <c r="W472" s="167"/>
      <c r="X472" s="167"/>
      <c r="Y472" s="185"/>
      <c r="Z472" s="185"/>
      <c r="AA472" s="185"/>
      <c r="AB472" s="185"/>
      <c r="AC472" s="21"/>
    </row>
    <row r="473" customFormat="false" ht="15" hidden="false" customHeight="false" outlineLevel="0" collapsed="false">
      <c r="A473" s="176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67"/>
      <c r="V473" s="167"/>
      <c r="W473" s="167"/>
      <c r="X473" s="167"/>
      <c r="Y473" s="185"/>
      <c r="Z473" s="185"/>
      <c r="AA473" s="185"/>
      <c r="AB473" s="185"/>
      <c r="AC473" s="21"/>
    </row>
    <row r="474" customFormat="false" ht="15" hidden="false" customHeight="false" outlineLevel="0" collapsed="false">
      <c r="A474" s="176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67"/>
      <c r="V474" s="167"/>
      <c r="W474" s="167"/>
      <c r="X474" s="167"/>
      <c r="Y474" s="185"/>
      <c r="Z474" s="185"/>
      <c r="AA474" s="185"/>
      <c r="AB474" s="185"/>
      <c r="AC474" s="21"/>
    </row>
    <row r="475" customFormat="false" ht="15" hidden="false" customHeight="false" outlineLevel="0" collapsed="false">
      <c r="A475" s="176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67"/>
      <c r="V475" s="167"/>
      <c r="W475" s="167"/>
      <c r="X475" s="167"/>
      <c r="Y475" s="185"/>
      <c r="Z475" s="185"/>
      <c r="AA475" s="185"/>
      <c r="AB475" s="185"/>
      <c r="AC475" s="21"/>
    </row>
    <row r="476" customFormat="false" ht="15" hidden="false" customHeight="false" outlineLevel="0" collapsed="false">
      <c r="A476" s="176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67"/>
      <c r="V476" s="167"/>
      <c r="W476" s="167"/>
      <c r="X476" s="167"/>
      <c r="Y476" s="185"/>
      <c r="Z476" s="185"/>
      <c r="AA476" s="185"/>
      <c r="AB476" s="185"/>
      <c r="AC476" s="21"/>
    </row>
    <row r="477" customFormat="false" ht="15" hidden="false" customHeight="false" outlineLevel="0" collapsed="false">
      <c r="A477" s="176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67"/>
      <c r="V477" s="167"/>
      <c r="W477" s="167"/>
      <c r="X477" s="167"/>
      <c r="Y477" s="185"/>
      <c r="Z477" s="185"/>
      <c r="AA477" s="185"/>
      <c r="AB477" s="185"/>
      <c r="AC477" s="21"/>
    </row>
    <row r="478" customFormat="false" ht="15" hidden="false" customHeight="false" outlineLevel="0" collapsed="false">
      <c r="A478" s="176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67"/>
      <c r="V478" s="167"/>
      <c r="W478" s="167"/>
      <c r="X478" s="167"/>
      <c r="Y478" s="185"/>
      <c r="Z478" s="185"/>
      <c r="AA478" s="185"/>
      <c r="AB478" s="185"/>
      <c r="AC478" s="21"/>
    </row>
    <row r="479" customFormat="false" ht="15" hidden="false" customHeight="false" outlineLevel="0" collapsed="false">
      <c r="A479" s="176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67"/>
      <c r="V479" s="167"/>
      <c r="W479" s="167"/>
      <c r="X479" s="167"/>
      <c r="Y479" s="185"/>
      <c r="Z479" s="185"/>
      <c r="AA479" s="185"/>
      <c r="AB479" s="185"/>
      <c r="AC479" s="21"/>
    </row>
    <row r="480" customFormat="false" ht="15" hidden="false" customHeight="false" outlineLevel="0" collapsed="false">
      <c r="A480" s="176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67"/>
      <c r="V480" s="167"/>
      <c r="W480" s="167"/>
      <c r="X480" s="167"/>
      <c r="Y480" s="185"/>
      <c r="Z480" s="185"/>
      <c r="AA480" s="185"/>
      <c r="AB480" s="185"/>
      <c r="AC480" s="21"/>
    </row>
    <row r="481" customFormat="false" ht="15" hidden="false" customHeight="false" outlineLevel="0" collapsed="false">
      <c r="A481" s="176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67"/>
      <c r="V481" s="167"/>
      <c r="W481" s="167"/>
      <c r="X481" s="167"/>
      <c r="Y481" s="185"/>
      <c r="Z481" s="185"/>
      <c r="AA481" s="185"/>
      <c r="AB481" s="185"/>
      <c r="AC481" s="21"/>
    </row>
    <row r="482" customFormat="false" ht="15" hidden="false" customHeight="false" outlineLevel="0" collapsed="false">
      <c r="A482" s="176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67"/>
      <c r="V482" s="167"/>
      <c r="W482" s="167"/>
      <c r="X482" s="167"/>
      <c r="Y482" s="185"/>
      <c r="Z482" s="185"/>
      <c r="AA482" s="185"/>
      <c r="AB482" s="185"/>
      <c r="AC482" s="21"/>
    </row>
    <row r="483" customFormat="false" ht="15" hidden="false" customHeight="false" outlineLevel="0" collapsed="false">
      <c r="A483" s="176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67"/>
      <c r="V483" s="167"/>
      <c r="W483" s="167"/>
      <c r="X483" s="167"/>
      <c r="Y483" s="185"/>
      <c r="Z483" s="185"/>
      <c r="AA483" s="185"/>
      <c r="AB483" s="185"/>
      <c r="AC483" s="21"/>
    </row>
    <row r="484" customFormat="false" ht="15" hidden="false" customHeight="false" outlineLevel="0" collapsed="false">
      <c r="A484" s="176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67"/>
      <c r="V484" s="167"/>
      <c r="W484" s="167"/>
      <c r="X484" s="167"/>
      <c r="Y484" s="185"/>
      <c r="Z484" s="185"/>
      <c r="AA484" s="185"/>
      <c r="AB484" s="185"/>
      <c r="AC484" s="21"/>
    </row>
    <row r="485" customFormat="false" ht="15" hidden="false" customHeight="false" outlineLevel="0" collapsed="false">
      <c r="A485" s="176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67"/>
      <c r="V485" s="167"/>
      <c r="W485" s="167"/>
      <c r="X485" s="167"/>
      <c r="Y485" s="185"/>
      <c r="Z485" s="185"/>
      <c r="AA485" s="185"/>
      <c r="AB485" s="185"/>
      <c r="AC485" s="21"/>
    </row>
    <row r="486" customFormat="false" ht="15" hidden="false" customHeight="false" outlineLevel="0" collapsed="false">
      <c r="A486" s="176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67"/>
      <c r="V486" s="167"/>
      <c r="W486" s="167"/>
      <c r="X486" s="167"/>
      <c r="Y486" s="185"/>
      <c r="Z486" s="185"/>
      <c r="AA486" s="185"/>
      <c r="AB486" s="185"/>
      <c r="AC486" s="21"/>
    </row>
    <row r="487" customFormat="false" ht="15" hidden="false" customHeight="false" outlineLevel="0" collapsed="false">
      <c r="A487" s="176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67"/>
      <c r="V487" s="167"/>
      <c r="W487" s="167"/>
      <c r="X487" s="167"/>
      <c r="Y487" s="185"/>
      <c r="Z487" s="185"/>
      <c r="AA487" s="185"/>
      <c r="AB487" s="185"/>
      <c r="AC487" s="21"/>
    </row>
    <row r="488" customFormat="false" ht="15" hidden="false" customHeight="false" outlineLevel="0" collapsed="false">
      <c r="A488" s="176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67"/>
      <c r="V488" s="167"/>
      <c r="W488" s="167"/>
      <c r="X488" s="167"/>
      <c r="Y488" s="185"/>
      <c r="Z488" s="185"/>
      <c r="AA488" s="185"/>
      <c r="AB488" s="185"/>
      <c r="AC488" s="21"/>
    </row>
    <row r="489" customFormat="false" ht="15" hidden="false" customHeight="false" outlineLevel="0" collapsed="false">
      <c r="A489" s="176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67"/>
      <c r="V489" s="167"/>
      <c r="W489" s="167"/>
      <c r="X489" s="167"/>
      <c r="Y489" s="185"/>
      <c r="Z489" s="185"/>
      <c r="AA489" s="185"/>
      <c r="AB489" s="185"/>
      <c r="AC489" s="21"/>
    </row>
    <row r="490" customFormat="false" ht="15" hidden="false" customHeight="false" outlineLevel="0" collapsed="false">
      <c r="A490" s="176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67"/>
      <c r="V490" s="167"/>
      <c r="W490" s="167"/>
      <c r="X490" s="167"/>
      <c r="Y490" s="185"/>
      <c r="Z490" s="185"/>
      <c r="AA490" s="185"/>
      <c r="AB490" s="185"/>
      <c r="AC490" s="21"/>
    </row>
    <row r="491" customFormat="false" ht="15" hidden="false" customHeight="false" outlineLevel="0" collapsed="false">
      <c r="A491" s="176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67"/>
      <c r="V491" s="167"/>
      <c r="W491" s="167"/>
      <c r="X491" s="167"/>
      <c r="Y491" s="185"/>
      <c r="Z491" s="185"/>
      <c r="AA491" s="185"/>
      <c r="AB491" s="185"/>
      <c r="AC491" s="21"/>
    </row>
    <row r="492" customFormat="false" ht="15" hidden="false" customHeight="false" outlineLevel="0" collapsed="false">
      <c r="A492" s="176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67"/>
      <c r="V492" s="167"/>
      <c r="W492" s="167"/>
      <c r="X492" s="167"/>
      <c r="Y492" s="185"/>
      <c r="Z492" s="185"/>
      <c r="AA492" s="185"/>
      <c r="AB492" s="185"/>
      <c r="AC492" s="21"/>
    </row>
    <row r="493" customFormat="false" ht="15" hidden="false" customHeight="false" outlineLevel="0" collapsed="false">
      <c r="A493" s="176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67"/>
      <c r="V493" s="167"/>
      <c r="W493" s="167"/>
      <c r="X493" s="167"/>
      <c r="Y493" s="185"/>
      <c r="Z493" s="185"/>
      <c r="AA493" s="185"/>
      <c r="AB493" s="185"/>
      <c r="AC493" s="21"/>
    </row>
    <row r="494" customFormat="false" ht="15" hidden="false" customHeight="false" outlineLevel="0" collapsed="false">
      <c r="A494" s="176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67"/>
      <c r="V494" s="167"/>
      <c r="W494" s="167"/>
      <c r="X494" s="167"/>
      <c r="Y494" s="185"/>
      <c r="Z494" s="185"/>
      <c r="AA494" s="185"/>
      <c r="AB494" s="185"/>
      <c r="AC494" s="21"/>
    </row>
    <row r="495" customFormat="false" ht="15" hidden="false" customHeight="false" outlineLevel="0" collapsed="false">
      <c r="A495" s="176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67"/>
      <c r="V495" s="167"/>
      <c r="W495" s="167"/>
      <c r="X495" s="167"/>
      <c r="Y495" s="185"/>
      <c r="Z495" s="185"/>
      <c r="AA495" s="185"/>
      <c r="AB495" s="185"/>
      <c r="AC495" s="21"/>
    </row>
    <row r="496" customFormat="false" ht="15" hidden="false" customHeight="false" outlineLevel="0" collapsed="false">
      <c r="A496" s="176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67"/>
      <c r="V496" s="167"/>
      <c r="W496" s="167"/>
      <c r="X496" s="167"/>
      <c r="Y496" s="185"/>
      <c r="Z496" s="185"/>
      <c r="AA496" s="185"/>
      <c r="AB496" s="185"/>
      <c r="AC496" s="21"/>
    </row>
    <row r="497" customFormat="false" ht="15" hidden="false" customHeight="false" outlineLevel="0" collapsed="false">
      <c r="A497" s="176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67"/>
      <c r="V497" s="167"/>
      <c r="W497" s="167"/>
      <c r="X497" s="167"/>
      <c r="Y497" s="185"/>
      <c r="Z497" s="185"/>
      <c r="AA497" s="185"/>
      <c r="AB497" s="185"/>
      <c r="AC497" s="21"/>
    </row>
    <row r="498" customFormat="false" ht="15" hidden="false" customHeight="false" outlineLevel="0" collapsed="false">
      <c r="A498" s="176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67"/>
      <c r="V498" s="167"/>
      <c r="W498" s="167"/>
      <c r="X498" s="167"/>
      <c r="Y498" s="185"/>
      <c r="Z498" s="185"/>
      <c r="AA498" s="185"/>
      <c r="AB498" s="185"/>
      <c r="AC498" s="21"/>
    </row>
    <row r="499" customFormat="false" ht="15" hidden="false" customHeight="false" outlineLevel="0" collapsed="false">
      <c r="A499" s="176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67"/>
      <c r="V499" s="167"/>
      <c r="W499" s="167"/>
      <c r="X499" s="167"/>
      <c r="Y499" s="185"/>
      <c r="Z499" s="185"/>
      <c r="AA499" s="185"/>
      <c r="AB499" s="185"/>
      <c r="AC499" s="21"/>
    </row>
    <row r="500" customFormat="false" ht="15" hidden="false" customHeight="false" outlineLevel="0" collapsed="false">
      <c r="A500" s="176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67"/>
      <c r="V500" s="167"/>
      <c r="W500" s="167"/>
      <c r="X500" s="167"/>
      <c r="Y500" s="185"/>
      <c r="Z500" s="185"/>
      <c r="AA500" s="185"/>
      <c r="AB500" s="185"/>
      <c r="AC500" s="21"/>
    </row>
    <row r="501" customFormat="false" ht="15" hidden="false" customHeight="false" outlineLevel="0" collapsed="false">
      <c r="A501" s="176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67"/>
      <c r="V501" s="167"/>
      <c r="W501" s="167"/>
      <c r="X501" s="167"/>
      <c r="Y501" s="185"/>
      <c r="Z501" s="185"/>
      <c r="AA501" s="185"/>
      <c r="AB501" s="185"/>
      <c r="AC501" s="21"/>
    </row>
    <row r="502" customFormat="false" ht="15" hidden="false" customHeight="false" outlineLevel="0" collapsed="false">
      <c r="A502" s="176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67"/>
      <c r="V502" s="167"/>
      <c r="W502" s="167"/>
      <c r="X502" s="167"/>
      <c r="Y502" s="185"/>
      <c r="Z502" s="185"/>
      <c r="AA502" s="185"/>
      <c r="AB502" s="185"/>
      <c r="AC502" s="21"/>
    </row>
    <row r="503" customFormat="false" ht="15" hidden="false" customHeight="false" outlineLevel="0" collapsed="false">
      <c r="A503" s="176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67"/>
      <c r="V503" s="167"/>
      <c r="W503" s="167"/>
      <c r="X503" s="167"/>
      <c r="Y503" s="185"/>
      <c r="Z503" s="185"/>
      <c r="AA503" s="185"/>
      <c r="AB503" s="185"/>
      <c r="AC503" s="21"/>
    </row>
    <row r="504" customFormat="false" ht="15" hidden="false" customHeight="false" outlineLevel="0" collapsed="false">
      <c r="A504" s="176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67"/>
      <c r="V504" s="167"/>
      <c r="W504" s="167"/>
      <c r="X504" s="167"/>
      <c r="Y504" s="185"/>
      <c r="Z504" s="185"/>
      <c r="AA504" s="185"/>
      <c r="AB504" s="185"/>
      <c r="AC504" s="21"/>
    </row>
    <row r="505" customFormat="false" ht="15" hidden="false" customHeight="false" outlineLevel="0" collapsed="false">
      <c r="A505" s="176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67"/>
      <c r="V505" s="167"/>
      <c r="W505" s="167"/>
      <c r="X505" s="167"/>
      <c r="Y505" s="185"/>
      <c r="Z505" s="185"/>
      <c r="AA505" s="185"/>
      <c r="AB505" s="185"/>
      <c r="AC505" s="21"/>
    </row>
    <row r="506" customFormat="false" ht="15" hidden="false" customHeight="false" outlineLevel="0" collapsed="false">
      <c r="A506" s="176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67"/>
      <c r="V506" s="167"/>
      <c r="W506" s="167"/>
      <c r="X506" s="167"/>
      <c r="Y506" s="185"/>
      <c r="Z506" s="185"/>
      <c r="AA506" s="185"/>
      <c r="AB506" s="185"/>
      <c r="AC506" s="21"/>
    </row>
    <row r="507" customFormat="false" ht="15" hidden="false" customHeight="false" outlineLevel="0" collapsed="false">
      <c r="A507" s="176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67"/>
      <c r="V507" s="167"/>
      <c r="W507" s="167"/>
      <c r="X507" s="167"/>
      <c r="Y507" s="185"/>
      <c r="Z507" s="185"/>
      <c r="AA507" s="185"/>
      <c r="AB507" s="185"/>
      <c r="AC507" s="21"/>
    </row>
    <row r="508" customFormat="false" ht="15" hidden="false" customHeight="false" outlineLevel="0" collapsed="false">
      <c r="A508" s="176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67"/>
      <c r="V508" s="167"/>
      <c r="W508" s="167"/>
      <c r="X508" s="167"/>
      <c r="Y508" s="185"/>
      <c r="Z508" s="185"/>
      <c r="AA508" s="185"/>
      <c r="AB508" s="185"/>
      <c r="AC508" s="21"/>
    </row>
    <row r="509" customFormat="false" ht="15" hidden="false" customHeight="false" outlineLevel="0" collapsed="false">
      <c r="A509" s="176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67"/>
      <c r="V509" s="167"/>
      <c r="W509" s="167"/>
      <c r="X509" s="167"/>
      <c r="Y509" s="185"/>
      <c r="Z509" s="185"/>
      <c r="AA509" s="185"/>
      <c r="AB509" s="185"/>
      <c r="AC509" s="21"/>
    </row>
    <row r="510" customFormat="false" ht="15" hidden="false" customHeight="false" outlineLevel="0" collapsed="false">
      <c r="A510" s="176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67"/>
      <c r="V510" s="167"/>
      <c r="W510" s="167"/>
      <c r="X510" s="167"/>
      <c r="Y510" s="185"/>
      <c r="Z510" s="185"/>
      <c r="AA510" s="185"/>
      <c r="AB510" s="185"/>
      <c r="AC510" s="21"/>
    </row>
    <row r="511" customFormat="false" ht="15" hidden="false" customHeight="false" outlineLevel="0" collapsed="false">
      <c r="A511" s="176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67"/>
      <c r="V511" s="167"/>
      <c r="W511" s="167"/>
      <c r="X511" s="167"/>
      <c r="Y511" s="185"/>
      <c r="Z511" s="185"/>
      <c r="AA511" s="185"/>
      <c r="AB511" s="185"/>
      <c r="AC511" s="21"/>
    </row>
    <row r="512" customFormat="false" ht="15" hidden="false" customHeight="false" outlineLevel="0" collapsed="false">
      <c r="A512" s="176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67"/>
      <c r="V512" s="167"/>
      <c r="W512" s="167"/>
      <c r="X512" s="167"/>
      <c r="Y512" s="185"/>
      <c r="Z512" s="185"/>
      <c r="AA512" s="185"/>
      <c r="AB512" s="185"/>
      <c r="AC512" s="21"/>
    </row>
    <row r="513" customFormat="false" ht="15" hidden="false" customHeight="false" outlineLevel="0" collapsed="false">
      <c r="A513" s="176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67"/>
      <c r="V513" s="167"/>
      <c r="W513" s="167"/>
      <c r="X513" s="167"/>
      <c r="Y513" s="185"/>
      <c r="Z513" s="185"/>
      <c r="AA513" s="185"/>
      <c r="AB513" s="185"/>
      <c r="AC513" s="21"/>
    </row>
    <row r="514" customFormat="false" ht="15" hidden="false" customHeight="false" outlineLevel="0" collapsed="false">
      <c r="A514" s="176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67"/>
      <c r="V514" s="167"/>
      <c r="W514" s="167"/>
      <c r="X514" s="167"/>
      <c r="Y514" s="185"/>
      <c r="Z514" s="185"/>
      <c r="AA514" s="185"/>
      <c r="AB514" s="185"/>
      <c r="AC514" s="21"/>
    </row>
    <row r="515" customFormat="false" ht="15" hidden="false" customHeight="false" outlineLevel="0" collapsed="false">
      <c r="A515" s="176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67"/>
      <c r="V515" s="167"/>
      <c r="W515" s="167"/>
      <c r="X515" s="167"/>
      <c r="Y515" s="185"/>
      <c r="Z515" s="185"/>
      <c r="AA515" s="185"/>
      <c r="AB515" s="185"/>
      <c r="AC515" s="21"/>
    </row>
    <row r="516" customFormat="false" ht="15" hidden="false" customHeight="false" outlineLevel="0" collapsed="false">
      <c r="A516" s="176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67"/>
      <c r="V516" s="167"/>
      <c r="W516" s="167"/>
      <c r="X516" s="167"/>
      <c r="Y516" s="185"/>
      <c r="Z516" s="185"/>
      <c r="AA516" s="185"/>
      <c r="AB516" s="185"/>
      <c r="AC516" s="21"/>
    </row>
    <row r="517" customFormat="false" ht="15" hidden="false" customHeight="false" outlineLevel="0" collapsed="false">
      <c r="A517" s="176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67"/>
      <c r="V517" s="167"/>
      <c r="W517" s="167"/>
      <c r="X517" s="167"/>
      <c r="Y517" s="185"/>
      <c r="Z517" s="185"/>
      <c r="AA517" s="185"/>
      <c r="AB517" s="185"/>
      <c r="AC517" s="21"/>
    </row>
    <row r="518" customFormat="false" ht="15" hidden="false" customHeight="false" outlineLevel="0" collapsed="false">
      <c r="A518" s="176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67"/>
      <c r="V518" s="167"/>
      <c r="W518" s="167"/>
      <c r="X518" s="167"/>
      <c r="Y518" s="185"/>
      <c r="Z518" s="185"/>
      <c r="AA518" s="185"/>
      <c r="AB518" s="185"/>
      <c r="AC518" s="21"/>
    </row>
    <row r="519" customFormat="false" ht="15" hidden="false" customHeight="false" outlineLevel="0" collapsed="false">
      <c r="A519" s="176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67"/>
      <c r="V519" s="167"/>
      <c r="W519" s="167"/>
      <c r="X519" s="167"/>
      <c r="Y519" s="185"/>
      <c r="Z519" s="185"/>
      <c r="AA519" s="185"/>
      <c r="AB519" s="185"/>
      <c r="AC519" s="21"/>
    </row>
    <row r="520" customFormat="false" ht="15" hidden="false" customHeight="false" outlineLevel="0" collapsed="false">
      <c r="A520" s="176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67"/>
      <c r="V520" s="167"/>
      <c r="W520" s="167"/>
      <c r="X520" s="167"/>
      <c r="Y520" s="185"/>
      <c r="Z520" s="185"/>
      <c r="AA520" s="185"/>
      <c r="AB520" s="185"/>
      <c r="AC520" s="21"/>
    </row>
    <row r="521" customFormat="false" ht="15" hidden="false" customHeight="false" outlineLevel="0" collapsed="false">
      <c r="A521" s="176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67"/>
      <c r="V521" s="167"/>
      <c r="W521" s="167"/>
      <c r="X521" s="167"/>
      <c r="Y521" s="185"/>
      <c r="Z521" s="185"/>
      <c r="AA521" s="185"/>
      <c r="AB521" s="185"/>
      <c r="AC521" s="21"/>
    </row>
    <row r="522" customFormat="false" ht="15" hidden="false" customHeight="false" outlineLevel="0" collapsed="false">
      <c r="A522" s="176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67"/>
      <c r="V522" s="167"/>
      <c r="W522" s="167"/>
      <c r="X522" s="167"/>
      <c r="Y522" s="185"/>
      <c r="Z522" s="185"/>
      <c r="AA522" s="185"/>
      <c r="AB522" s="185"/>
      <c r="AC522" s="21"/>
    </row>
    <row r="523" customFormat="false" ht="15" hidden="false" customHeight="false" outlineLevel="0" collapsed="false">
      <c r="A523" s="176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67"/>
      <c r="V523" s="167"/>
      <c r="W523" s="167"/>
      <c r="X523" s="167"/>
      <c r="Y523" s="185"/>
      <c r="Z523" s="185"/>
      <c r="AA523" s="185"/>
      <c r="AB523" s="185"/>
      <c r="AC523" s="21"/>
    </row>
    <row r="524" customFormat="false" ht="15" hidden="false" customHeight="false" outlineLevel="0" collapsed="false">
      <c r="A524" s="176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67"/>
      <c r="V524" s="167"/>
      <c r="W524" s="167"/>
      <c r="X524" s="167"/>
      <c r="Y524" s="185"/>
      <c r="Z524" s="185"/>
      <c r="AA524" s="185"/>
      <c r="AB524" s="185"/>
      <c r="AC524" s="21"/>
    </row>
    <row r="525" customFormat="false" ht="15" hidden="false" customHeight="false" outlineLevel="0" collapsed="false">
      <c r="A525" s="176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67"/>
      <c r="V525" s="167"/>
      <c r="W525" s="167"/>
      <c r="X525" s="167"/>
      <c r="Y525" s="185"/>
      <c r="Z525" s="185"/>
      <c r="AA525" s="185"/>
      <c r="AB525" s="185"/>
      <c r="AC525" s="21"/>
    </row>
    <row r="526" customFormat="false" ht="15" hidden="false" customHeight="false" outlineLevel="0" collapsed="false">
      <c r="A526" s="176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67"/>
      <c r="V526" s="167"/>
      <c r="W526" s="167"/>
      <c r="X526" s="167"/>
      <c r="Y526" s="185"/>
      <c r="Z526" s="185"/>
      <c r="AA526" s="185"/>
      <c r="AB526" s="185"/>
      <c r="AC526" s="21"/>
    </row>
    <row r="527" customFormat="false" ht="15" hidden="false" customHeight="false" outlineLevel="0" collapsed="false">
      <c r="A527" s="176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67"/>
      <c r="V527" s="167"/>
      <c r="W527" s="167"/>
      <c r="X527" s="167"/>
      <c r="Y527" s="185"/>
      <c r="Z527" s="185"/>
      <c r="AA527" s="185"/>
      <c r="AB527" s="185"/>
      <c r="AC527" s="21"/>
    </row>
    <row r="528" customFormat="false" ht="15" hidden="false" customHeight="false" outlineLevel="0" collapsed="false">
      <c r="A528" s="176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67"/>
      <c r="V528" s="167"/>
      <c r="W528" s="167"/>
      <c r="X528" s="167"/>
      <c r="Y528" s="185"/>
      <c r="Z528" s="185"/>
      <c r="AA528" s="185"/>
      <c r="AB528" s="185"/>
      <c r="AC528" s="21"/>
    </row>
    <row r="529" customFormat="false" ht="15" hidden="false" customHeight="false" outlineLevel="0" collapsed="false">
      <c r="A529" s="176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67"/>
      <c r="V529" s="167"/>
      <c r="W529" s="167"/>
      <c r="X529" s="167"/>
      <c r="Y529" s="185"/>
      <c r="Z529" s="185"/>
      <c r="AA529" s="185"/>
      <c r="AB529" s="185"/>
      <c r="AC529" s="21"/>
    </row>
    <row r="530" customFormat="false" ht="15" hidden="false" customHeight="false" outlineLevel="0" collapsed="false">
      <c r="A530" s="176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67"/>
      <c r="V530" s="167"/>
      <c r="W530" s="167"/>
      <c r="X530" s="167"/>
      <c r="Y530" s="185"/>
      <c r="Z530" s="185"/>
      <c r="AA530" s="185"/>
      <c r="AB530" s="185"/>
      <c r="AC530" s="21"/>
    </row>
    <row r="531" customFormat="false" ht="15" hidden="false" customHeight="false" outlineLevel="0" collapsed="false">
      <c r="A531" s="176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67"/>
      <c r="V531" s="167"/>
      <c r="W531" s="167"/>
      <c r="X531" s="167"/>
      <c r="Y531" s="185"/>
      <c r="Z531" s="185"/>
      <c r="AA531" s="185"/>
      <c r="AB531" s="185"/>
      <c r="AC531" s="21"/>
    </row>
    <row r="532" customFormat="false" ht="15" hidden="false" customHeight="false" outlineLevel="0" collapsed="false">
      <c r="A532" s="176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67"/>
      <c r="V532" s="167"/>
      <c r="W532" s="167"/>
      <c r="X532" s="167"/>
      <c r="Y532" s="185"/>
      <c r="Z532" s="185"/>
      <c r="AA532" s="185"/>
      <c r="AB532" s="185"/>
      <c r="AC532" s="21"/>
    </row>
    <row r="533" customFormat="false" ht="15" hidden="false" customHeight="false" outlineLevel="0" collapsed="false">
      <c r="A533" s="176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67"/>
      <c r="V533" s="167"/>
      <c r="W533" s="167"/>
      <c r="X533" s="167"/>
      <c r="Y533" s="185"/>
      <c r="Z533" s="185"/>
      <c r="AA533" s="185"/>
      <c r="AB533" s="185"/>
      <c r="AC533" s="21"/>
    </row>
    <row r="534" customFormat="false" ht="15" hidden="false" customHeight="false" outlineLevel="0" collapsed="false">
      <c r="A534" s="176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67"/>
      <c r="V534" s="167"/>
      <c r="W534" s="167"/>
      <c r="X534" s="167"/>
      <c r="Y534" s="185"/>
      <c r="Z534" s="185"/>
      <c r="AA534" s="185"/>
      <c r="AB534" s="185"/>
      <c r="AC534" s="21"/>
    </row>
    <row r="535" customFormat="false" ht="15" hidden="false" customHeight="false" outlineLevel="0" collapsed="false">
      <c r="A535" s="176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67"/>
      <c r="V535" s="167"/>
      <c r="W535" s="167"/>
      <c r="X535" s="167"/>
      <c r="Y535" s="185"/>
      <c r="Z535" s="185"/>
      <c r="AA535" s="185"/>
      <c r="AB535" s="185"/>
      <c r="AC535" s="21"/>
    </row>
    <row r="536" customFormat="false" ht="15" hidden="false" customHeight="false" outlineLevel="0" collapsed="false">
      <c r="A536" s="176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67"/>
      <c r="V536" s="167"/>
      <c r="W536" s="167"/>
      <c r="X536" s="167"/>
      <c r="Y536" s="185"/>
      <c r="Z536" s="185"/>
      <c r="AA536" s="185"/>
      <c r="AB536" s="185"/>
      <c r="AC536" s="21"/>
    </row>
    <row r="537" customFormat="false" ht="15" hidden="false" customHeight="false" outlineLevel="0" collapsed="false">
      <c r="A537" s="176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67"/>
      <c r="V537" s="167"/>
      <c r="W537" s="167"/>
      <c r="X537" s="167"/>
      <c r="Y537" s="185"/>
      <c r="Z537" s="185"/>
      <c r="AA537" s="185"/>
      <c r="AB537" s="185"/>
      <c r="AC537" s="21"/>
    </row>
    <row r="538" customFormat="false" ht="15" hidden="false" customHeight="false" outlineLevel="0" collapsed="false">
      <c r="A538" s="176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67"/>
      <c r="V538" s="167"/>
      <c r="W538" s="167"/>
      <c r="X538" s="167"/>
      <c r="Y538" s="185"/>
      <c r="Z538" s="185"/>
      <c r="AA538" s="185"/>
      <c r="AB538" s="185"/>
      <c r="AC538" s="21"/>
    </row>
    <row r="539" customFormat="false" ht="15" hidden="false" customHeight="false" outlineLevel="0" collapsed="false">
      <c r="A539" s="176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67"/>
      <c r="V539" s="167"/>
      <c r="W539" s="167"/>
      <c r="X539" s="167"/>
      <c r="Y539" s="185"/>
      <c r="Z539" s="185"/>
      <c r="AA539" s="185"/>
      <c r="AB539" s="185"/>
      <c r="AC539" s="21"/>
    </row>
    <row r="540" customFormat="false" ht="15" hidden="false" customHeight="false" outlineLevel="0" collapsed="false">
      <c r="A540" s="176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67"/>
      <c r="V540" s="167"/>
      <c r="W540" s="167"/>
      <c r="X540" s="167"/>
      <c r="Y540" s="185"/>
      <c r="Z540" s="185"/>
      <c r="AA540" s="185"/>
      <c r="AB540" s="185"/>
      <c r="AC540" s="21"/>
    </row>
    <row r="541" customFormat="false" ht="15" hidden="false" customHeight="false" outlineLevel="0" collapsed="false">
      <c r="A541" s="176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67"/>
      <c r="V541" s="167"/>
      <c r="W541" s="167"/>
      <c r="X541" s="167"/>
      <c r="Y541" s="185"/>
      <c r="Z541" s="185"/>
      <c r="AA541" s="185"/>
      <c r="AB541" s="185"/>
      <c r="AC541" s="21"/>
    </row>
    <row r="542" customFormat="false" ht="15" hidden="false" customHeight="false" outlineLevel="0" collapsed="false">
      <c r="A542" s="176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67"/>
      <c r="V542" s="167"/>
      <c r="W542" s="167"/>
      <c r="X542" s="167"/>
      <c r="Y542" s="185"/>
      <c r="Z542" s="185"/>
      <c r="AA542" s="185"/>
      <c r="AB542" s="185"/>
      <c r="AC542" s="21"/>
    </row>
    <row r="543" customFormat="false" ht="15" hidden="false" customHeight="false" outlineLevel="0" collapsed="false">
      <c r="A543" s="176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67"/>
      <c r="V543" s="167"/>
      <c r="W543" s="167"/>
      <c r="X543" s="167"/>
      <c r="Y543" s="185"/>
      <c r="Z543" s="185"/>
      <c r="AA543" s="185"/>
      <c r="AB543" s="185"/>
      <c r="AC543" s="21"/>
    </row>
    <row r="544" customFormat="false" ht="15" hidden="false" customHeight="false" outlineLevel="0" collapsed="false">
      <c r="A544" s="176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67"/>
      <c r="V544" s="167"/>
      <c r="W544" s="167"/>
      <c r="X544" s="167"/>
      <c r="Y544" s="185"/>
      <c r="Z544" s="185"/>
      <c r="AA544" s="185"/>
      <c r="AB544" s="185"/>
      <c r="AC544" s="21"/>
    </row>
    <row r="545" customFormat="false" ht="15" hidden="false" customHeight="false" outlineLevel="0" collapsed="false">
      <c r="A545" s="176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67"/>
      <c r="V545" s="167"/>
      <c r="W545" s="167"/>
      <c r="X545" s="167"/>
      <c r="Y545" s="185"/>
      <c r="Z545" s="185"/>
      <c r="AA545" s="185"/>
      <c r="AB545" s="185"/>
      <c r="AC545" s="21"/>
    </row>
    <row r="546" customFormat="false" ht="15" hidden="false" customHeight="false" outlineLevel="0" collapsed="false">
      <c r="A546" s="176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67"/>
      <c r="V546" s="167"/>
      <c r="W546" s="167"/>
      <c r="X546" s="167"/>
      <c r="Y546" s="185"/>
      <c r="Z546" s="185"/>
      <c r="AA546" s="185"/>
      <c r="AB546" s="185"/>
      <c r="AC546" s="21"/>
    </row>
    <row r="547" customFormat="false" ht="15" hidden="false" customHeight="false" outlineLevel="0" collapsed="false">
      <c r="A547" s="176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67"/>
      <c r="V547" s="167"/>
      <c r="W547" s="167"/>
      <c r="X547" s="167"/>
      <c r="Y547" s="185"/>
      <c r="Z547" s="185"/>
      <c r="AA547" s="185"/>
      <c r="AB547" s="185"/>
      <c r="AC547" s="21"/>
    </row>
    <row r="548" customFormat="false" ht="15" hidden="false" customHeight="false" outlineLevel="0" collapsed="false">
      <c r="A548" s="176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67"/>
      <c r="V548" s="167"/>
      <c r="W548" s="167"/>
      <c r="X548" s="167"/>
      <c r="Y548" s="185"/>
      <c r="Z548" s="185"/>
      <c r="AA548" s="185"/>
      <c r="AB548" s="185"/>
      <c r="AC548" s="21"/>
    </row>
    <row r="549" customFormat="false" ht="15" hidden="false" customHeight="false" outlineLevel="0" collapsed="false">
      <c r="A549" s="176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67"/>
      <c r="V549" s="167"/>
      <c r="W549" s="167"/>
      <c r="X549" s="167"/>
      <c r="Y549" s="185"/>
      <c r="Z549" s="185"/>
      <c r="AA549" s="185"/>
      <c r="AB549" s="185"/>
      <c r="AC549" s="21"/>
    </row>
    <row r="550" customFormat="false" ht="15" hidden="false" customHeight="false" outlineLevel="0" collapsed="false">
      <c r="A550" s="176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67"/>
      <c r="V550" s="167"/>
      <c r="W550" s="167"/>
      <c r="X550" s="167"/>
      <c r="Y550" s="185"/>
      <c r="Z550" s="185"/>
      <c r="AA550" s="185"/>
      <c r="AB550" s="185"/>
      <c r="AC550" s="21"/>
    </row>
    <row r="551" customFormat="false" ht="15" hidden="false" customHeight="false" outlineLevel="0" collapsed="false">
      <c r="A551" s="176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67"/>
      <c r="V551" s="167"/>
      <c r="W551" s="167"/>
      <c r="X551" s="167"/>
      <c r="Y551" s="185"/>
      <c r="Z551" s="185"/>
      <c r="AA551" s="185"/>
      <c r="AB551" s="185"/>
      <c r="AC551" s="21"/>
    </row>
    <row r="552" customFormat="false" ht="15" hidden="false" customHeight="false" outlineLevel="0" collapsed="false">
      <c r="A552" s="176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67"/>
      <c r="V552" s="167"/>
      <c r="W552" s="167"/>
      <c r="X552" s="167"/>
      <c r="Y552" s="185"/>
      <c r="Z552" s="185"/>
      <c r="AA552" s="185"/>
      <c r="AB552" s="185"/>
      <c r="AC552" s="21"/>
    </row>
    <row r="553" customFormat="false" ht="15" hidden="false" customHeight="false" outlineLevel="0" collapsed="false">
      <c r="A553" s="176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67"/>
      <c r="V553" s="167"/>
      <c r="W553" s="167"/>
      <c r="X553" s="167"/>
      <c r="Y553" s="185"/>
      <c r="Z553" s="185"/>
      <c r="AA553" s="185"/>
      <c r="AB553" s="185"/>
      <c r="AC553" s="21"/>
    </row>
    <row r="554" customFormat="false" ht="15" hidden="false" customHeight="false" outlineLevel="0" collapsed="false">
      <c r="A554" s="176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67"/>
      <c r="V554" s="167"/>
      <c r="W554" s="167"/>
      <c r="X554" s="167"/>
      <c r="Y554" s="185"/>
      <c r="Z554" s="185"/>
      <c r="AA554" s="185"/>
      <c r="AB554" s="185"/>
      <c r="AC554" s="21"/>
    </row>
    <row r="555" customFormat="false" ht="15" hidden="false" customHeight="false" outlineLevel="0" collapsed="false">
      <c r="A555" s="176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67"/>
      <c r="V555" s="167"/>
      <c r="W555" s="167"/>
      <c r="X555" s="167"/>
      <c r="Y555" s="185"/>
      <c r="Z555" s="185"/>
      <c r="AA555" s="185"/>
      <c r="AB555" s="185"/>
      <c r="AC555" s="21"/>
    </row>
    <row r="556" customFormat="false" ht="15" hidden="false" customHeight="false" outlineLevel="0" collapsed="false">
      <c r="A556" s="176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67"/>
      <c r="V556" s="167"/>
      <c r="W556" s="167"/>
      <c r="X556" s="167"/>
      <c r="Y556" s="185"/>
      <c r="Z556" s="185"/>
      <c r="AA556" s="185"/>
      <c r="AB556" s="185"/>
      <c r="AC556" s="21"/>
    </row>
    <row r="557" customFormat="false" ht="15" hidden="false" customHeight="false" outlineLevel="0" collapsed="false">
      <c r="A557" s="176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67"/>
      <c r="V557" s="167"/>
      <c r="W557" s="167"/>
      <c r="X557" s="167"/>
      <c r="Y557" s="185"/>
      <c r="Z557" s="185"/>
      <c r="AA557" s="185"/>
      <c r="AB557" s="185"/>
      <c r="AC557" s="21"/>
    </row>
    <row r="558" customFormat="false" ht="15" hidden="false" customHeight="false" outlineLevel="0" collapsed="false">
      <c r="A558" s="176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67"/>
      <c r="V558" s="167"/>
      <c r="W558" s="167"/>
      <c r="X558" s="167"/>
      <c r="Y558" s="185"/>
      <c r="Z558" s="185"/>
      <c r="AA558" s="185"/>
      <c r="AB558" s="185"/>
      <c r="AC558" s="21"/>
    </row>
    <row r="559" customFormat="false" ht="15" hidden="false" customHeight="false" outlineLevel="0" collapsed="false">
      <c r="A559" s="176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67"/>
      <c r="V559" s="167"/>
      <c r="W559" s="167"/>
      <c r="X559" s="167"/>
      <c r="Y559" s="185"/>
      <c r="Z559" s="185"/>
      <c r="AA559" s="185"/>
      <c r="AB559" s="185"/>
      <c r="AC559" s="21"/>
    </row>
    <row r="560" customFormat="false" ht="15" hidden="false" customHeight="false" outlineLevel="0" collapsed="false">
      <c r="A560" s="176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67"/>
      <c r="V560" s="167"/>
      <c r="W560" s="167"/>
      <c r="X560" s="167"/>
      <c r="Y560" s="185"/>
      <c r="Z560" s="185"/>
      <c r="AA560" s="185"/>
      <c r="AB560" s="185"/>
      <c r="AC560" s="21"/>
    </row>
    <row r="561" customFormat="false" ht="15" hidden="false" customHeight="false" outlineLevel="0" collapsed="false">
      <c r="A561" s="176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67"/>
      <c r="V561" s="167"/>
      <c r="W561" s="167"/>
      <c r="X561" s="167"/>
      <c r="Y561" s="185"/>
      <c r="Z561" s="185"/>
      <c r="AA561" s="185"/>
      <c r="AB561" s="185"/>
      <c r="AC561" s="21"/>
    </row>
    <row r="562" customFormat="false" ht="15" hidden="false" customHeight="false" outlineLevel="0" collapsed="false">
      <c r="A562" s="176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67"/>
      <c r="V562" s="167"/>
      <c r="W562" s="167"/>
      <c r="X562" s="167"/>
      <c r="Y562" s="185"/>
      <c r="Z562" s="185"/>
      <c r="AA562" s="185"/>
      <c r="AB562" s="185"/>
      <c r="AC562" s="21"/>
    </row>
    <row r="563" customFormat="false" ht="15" hidden="false" customHeight="false" outlineLevel="0" collapsed="false">
      <c r="A563" s="176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67"/>
      <c r="V563" s="167"/>
      <c r="W563" s="167"/>
      <c r="X563" s="167"/>
      <c r="Y563" s="185"/>
      <c r="Z563" s="185"/>
      <c r="AA563" s="185"/>
      <c r="AB563" s="185"/>
      <c r="AC563" s="21"/>
    </row>
    <row r="564" customFormat="false" ht="15" hidden="false" customHeight="false" outlineLevel="0" collapsed="false">
      <c r="A564" s="176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67"/>
      <c r="V564" s="167"/>
      <c r="W564" s="167"/>
      <c r="X564" s="167"/>
      <c r="Y564" s="185"/>
      <c r="Z564" s="185"/>
      <c r="AA564" s="185"/>
      <c r="AB564" s="185"/>
      <c r="AC564" s="21"/>
    </row>
    <row r="565" customFormat="false" ht="15" hidden="false" customHeight="false" outlineLevel="0" collapsed="false">
      <c r="A565" s="176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67"/>
      <c r="V565" s="167"/>
      <c r="W565" s="167"/>
      <c r="X565" s="167"/>
      <c r="Y565" s="185"/>
      <c r="Z565" s="185"/>
      <c r="AA565" s="185"/>
      <c r="AB565" s="185"/>
      <c r="AC565" s="21"/>
    </row>
    <row r="566" customFormat="false" ht="15" hidden="false" customHeight="false" outlineLevel="0" collapsed="false">
      <c r="A566" s="176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67"/>
      <c r="V566" s="167"/>
      <c r="W566" s="167"/>
      <c r="X566" s="167"/>
      <c r="Y566" s="185"/>
      <c r="Z566" s="185"/>
      <c r="AA566" s="185"/>
      <c r="AB566" s="185"/>
      <c r="AC566" s="21"/>
    </row>
    <row r="567" customFormat="false" ht="15" hidden="false" customHeight="false" outlineLevel="0" collapsed="false">
      <c r="A567" s="176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67"/>
      <c r="V567" s="167"/>
      <c r="W567" s="167"/>
      <c r="X567" s="167"/>
      <c r="Y567" s="185"/>
      <c r="Z567" s="185"/>
      <c r="AA567" s="185"/>
      <c r="AB567" s="185"/>
      <c r="AC567" s="21"/>
    </row>
    <row r="568" customFormat="false" ht="15" hidden="false" customHeight="false" outlineLevel="0" collapsed="false">
      <c r="A568" s="176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67"/>
      <c r="V568" s="167"/>
      <c r="W568" s="167"/>
      <c r="X568" s="167"/>
      <c r="Y568" s="185"/>
      <c r="Z568" s="185"/>
      <c r="AA568" s="185"/>
      <c r="AB568" s="185"/>
      <c r="AC568" s="21"/>
    </row>
    <row r="569" customFormat="false" ht="15" hidden="false" customHeight="false" outlineLevel="0" collapsed="false">
      <c r="A569" s="176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67"/>
      <c r="V569" s="167"/>
      <c r="W569" s="167"/>
      <c r="X569" s="167"/>
      <c r="Y569" s="185"/>
      <c r="Z569" s="185"/>
      <c r="AA569" s="185"/>
      <c r="AB569" s="185"/>
      <c r="AC569" s="21"/>
    </row>
    <row r="570" customFormat="false" ht="15" hidden="false" customHeight="false" outlineLevel="0" collapsed="false">
      <c r="A570" s="176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67"/>
      <c r="V570" s="167"/>
      <c r="W570" s="167"/>
      <c r="X570" s="167"/>
      <c r="Y570" s="185"/>
      <c r="Z570" s="185"/>
      <c r="AA570" s="185"/>
      <c r="AB570" s="185"/>
      <c r="AC570" s="21"/>
    </row>
    <row r="571" customFormat="false" ht="15" hidden="false" customHeight="false" outlineLevel="0" collapsed="false">
      <c r="A571" s="176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67"/>
      <c r="V571" s="167"/>
      <c r="W571" s="167"/>
      <c r="X571" s="167"/>
      <c r="Y571" s="185"/>
      <c r="Z571" s="185"/>
      <c r="AA571" s="185"/>
      <c r="AB571" s="185"/>
      <c r="AC571" s="21"/>
    </row>
    <row r="572" customFormat="false" ht="15" hidden="false" customHeight="false" outlineLevel="0" collapsed="false">
      <c r="A572" s="176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67"/>
      <c r="V572" s="167"/>
      <c r="W572" s="167"/>
      <c r="X572" s="167"/>
      <c r="Y572" s="185"/>
      <c r="Z572" s="185"/>
      <c r="AA572" s="185"/>
      <c r="AB572" s="185"/>
      <c r="AC572" s="21"/>
    </row>
    <row r="573" customFormat="false" ht="15" hidden="false" customHeight="false" outlineLevel="0" collapsed="false">
      <c r="A573" s="176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67"/>
      <c r="V573" s="167"/>
      <c r="W573" s="167"/>
      <c r="X573" s="167"/>
      <c r="Y573" s="185"/>
      <c r="Z573" s="185"/>
      <c r="AA573" s="185"/>
      <c r="AB573" s="185"/>
      <c r="AC573" s="21"/>
    </row>
    <row r="574" customFormat="false" ht="15" hidden="false" customHeight="false" outlineLevel="0" collapsed="false">
      <c r="A574" s="176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67"/>
      <c r="V574" s="167"/>
      <c r="W574" s="167"/>
      <c r="X574" s="167"/>
      <c r="Y574" s="185"/>
      <c r="Z574" s="185"/>
      <c r="AA574" s="185"/>
      <c r="AB574" s="185"/>
      <c r="AC574" s="21"/>
    </row>
    <row r="575" customFormat="false" ht="15" hidden="false" customHeight="false" outlineLevel="0" collapsed="false">
      <c r="A575" s="176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67"/>
      <c r="V575" s="167"/>
      <c r="W575" s="167"/>
      <c r="X575" s="167"/>
      <c r="Y575" s="185"/>
      <c r="Z575" s="185"/>
      <c r="AA575" s="185"/>
      <c r="AB575" s="185"/>
      <c r="AC575" s="21"/>
    </row>
    <row r="576" customFormat="false" ht="15" hidden="false" customHeight="false" outlineLevel="0" collapsed="false">
      <c r="A576" s="176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67"/>
      <c r="V576" s="167"/>
      <c r="W576" s="167"/>
      <c r="X576" s="167"/>
      <c r="Y576" s="185"/>
      <c r="Z576" s="185"/>
      <c r="AA576" s="185"/>
      <c r="AB576" s="185"/>
      <c r="AC576" s="21"/>
    </row>
    <row r="577" customFormat="false" ht="15" hidden="false" customHeight="false" outlineLevel="0" collapsed="false">
      <c r="A577" s="176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67"/>
      <c r="V577" s="167"/>
      <c r="W577" s="167"/>
      <c r="X577" s="167"/>
      <c r="Y577" s="185"/>
      <c r="Z577" s="185"/>
      <c r="AA577" s="185"/>
      <c r="AB577" s="185"/>
      <c r="AC577" s="21"/>
    </row>
    <row r="578" customFormat="false" ht="15" hidden="false" customHeight="false" outlineLevel="0" collapsed="false">
      <c r="A578" s="176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67"/>
      <c r="V578" s="167"/>
      <c r="W578" s="167"/>
      <c r="X578" s="167"/>
      <c r="Y578" s="185"/>
      <c r="Z578" s="185"/>
      <c r="AA578" s="185"/>
      <c r="AB578" s="185"/>
      <c r="AC578" s="21"/>
    </row>
    <row r="579" customFormat="false" ht="15" hidden="false" customHeight="false" outlineLevel="0" collapsed="false">
      <c r="A579" s="176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67"/>
      <c r="V579" s="167"/>
      <c r="W579" s="167"/>
      <c r="X579" s="167"/>
      <c r="Y579" s="185"/>
      <c r="Z579" s="185"/>
      <c r="AA579" s="185"/>
      <c r="AB579" s="185"/>
      <c r="AC579" s="21"/>
    </row>
    <row r="580" customFormat="false" ht="15" hidden="false" customHeight="false" outlineLevel="0" collapsed="false">
      <c r="A580" s="176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67"/>
      <c r="V580" s="167"/>
      <c r="W580" s="167"/>
      <c r="X580" s="167"/>
      <c r="Y580" s="185"/>
      <c r="Z580" s="185"/>
      <c r="AA580" s="185"/>
      <c r="AB580" s="185"/>
      <c r="AC580" s="21"/>
    </row>
    <row r="581" customFormat="false" ht="15" hidden="false" customHeight="false" outlineLevel="0" collapsed="false">
      <c r="A581" s="176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67"/>
      <c r="V581" s="167"/>
      <c r="W581" s="167"/>
      <c r="X581" s="167"/>
      <c r="Y581" s="185"/>
      <c r="Z581" s="185"/>
      <c r="AA581" s="185"/>
      <c r="AB581" s="185"/>
      <c r="AC581" s="21"/>
    </row>
    <row r="582" customFormat="false" ht="15" hidden="false" customHeight="false" outlineLevel="0" collapsed="false">
      <c r="A582" s="176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67"/>
      <c r="V582" s="167"/>
      <c r="W582" s="167"/>
      <c r="X582" s="167"/>
      <c r="Y582" s="185"/>
      <c r="Z582" s="185"/>
      <c r="AA582" s="185"/>
      <c r="AB582" s="185"/>
      <c r="AC582" s="21"/>
    </row>
    <row r="583" customFormat="false" ht="15" hidden="false" customHeight="false" outlineLevel="0" collapsed="false">
      <c r="A583" s="176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67"/>
      <c r="V583" s="167"/>
      <c r="W583" s="167"/>
      <c r="X583" s="167"/>
      <c r="Y583" s="185"/>
      <c r="Z583" s="185"/>
      <c r="AA583" s="185"/>
      <c r="AB583" s="185"/>
      <c r="AC583" s="21"/>
    </row>
    <row r="584" customFormat="false" ht="15" hidden="false" customHeight="false" outlineLevel="0" collapsed="false">
      <c r="A584" s="176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67"/>
      <c r="V584" s="167"/>
      <c r="W584" s="167"/>
      <c r="X584" s="167"/>
      <c r="Y584" s="185"/>
      <c r="Z584" s="185"/>
      <c r="AA584" s="185"/>
      <c r="AB584" s="185"/>
      <c r="AC584" s="21"/>
    </row>
    <row r="585" customFormat="false" ht="15" hidden="false" customHeight="false" outlineLevel="0" collapsed="false">
      <c r="A585" s="176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67"/>
      <c r="V585" s="167"/>
      <c r="W585" s="167"/>
      <c r="X585" s="167"/>
      <c r="Y585" s="185"/>
      <c r="Z585" s="185"/>
      <c r="AA585" s="185"/>
      <c r="AB585" s="185"/>
      <c r="AC585" s="21"/>
    </row>
    <row r="586" customFormat="false" ht="15" hidden="false" customHeight="false" outlineLevel="0" collapsed="false">
      <c r="A586" s="176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67"/>
      <c r="V586" s="167"/>
      <c r="W586" s="167"/>
      <c r="X586" s="167"/>
      <c r="Y586" s="185"/>
      <c r="Z586" s="185"/>
      <c r="AA586" s="185"/>
      <c r="AB586" s="185"/>
      <c r="AC586" s="21"/>
    </row>
    <row r="587" customFormat="false" ht="15" hidden="false" customHeight="false" outlineLevel="0" collapsed="false">
      <c r="A587" s="176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67"/>
      <c r="V587" s="167"/>
      <c r="W587" s="167"/>
      <c r="X587" s="167"/>
      <c r="Y587" s="185"/>
      <c r="Z587" s="185"/>
      <c r="AA587" s="185"/>
      <c r="AB587" s="185"/>
      <c r="AC587" s="21"/>
    </row>
    <row r="588" customFormat="false" ht="15" hidden="false" customHeight="false" outlineLevel="0" collapsed="false">
      <c r="A588" s="176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67"/>
      <c r="V588" s="167"/>
      <c r="W588" s="167"/>
      <c r="X588" s="167"/>
      <c r="Y588" s="185"/>
      <c r="Z588" s="185"/>
      <c r="AA588" s="185"/>
      <c r="AB588" s="185"/>
      <c r="AC588" s="21"/>
    </row>
    <row r="589" customFormat="false" ht="15" hidden="false" customHeight="false" outlineLevel="0" collapsed="false">
      <c r="A589" s="176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67"/>
      <c r="V589" s="167"/>
      <c r="W589" s="167"/>
      <c r="X589" s="167"/>
      <c r="Y589" s="185"/>
      <c r="Z589" s="185"/>
      <c r="AA589" s="185"/>
      <c r="AB589" s="185"/>
      <c r="AC589" s="21"/>
    </row>
    <row r="590" customFormat="false" ht="15" hidden="false" customHeight="false" outlineLevel="0" collapsed="false">
      <c r="A590" s="176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67"/>
      <c r="V590" s="167"/>
      <c r="W590" s="167"/>
      <c r="X590" s="167"/>
      <c r="Y590" s="185"/>
      <c r="Z590" s="185"/>
      <c r="AA590" s="185"/>
      <c r="AB590" s="185"/>
      <c r="AC590" s="21"/>
    </row>
    <row r="591" customFormat="false" ht="15" hidden="false" customHeight="false" outlineLevel="0" collapsed="false">
      <c r="A591" s="176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67"/>
      <c r="V591" s="167"/>
      <c r="W591" s="167"/>
      <c r="X591" s="167"/>
      <c r="Y591" s="185"/>
      <c r="Z591" s="185"/>
      <c r="AA591" s="185"/>
      <c r="AB591" s="185"/>
      <c r="AC591" s="21"/>
    </row>
    <row r="592" customFormat="false" ht="15" hidden="false" customHeight="false" outlineLevel="0" collapsed="false">
      <c r="A592" s="176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67"/>
      <c r="V592" s="167"/>
      <c r="W592" s="167"/>
      <c r="X592" s="167"/>
      <c r="Y592" s="185"/>
      <c r="Z592" s="185"/>
      <c r="AA592" s="185"/>
      <c r="AB592" s="185"/>
      <c r="AC592" s="21"/>
    </row>
    <row r="593" customFormat="false" ht="15" hidden="false" customHeight="false" outlineLevel="0" collapsed="false">
      <c r="A593" s="176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67"/>
      <c r="V593" s="167"/>
      <c r="W593" s="167"/>
      <c r="X593" s="167"/>
      <c r="Y593" s="185"/>
      <c r="Z593" s="185"/>
      <c r="AA593" s="185"/>
      <c r="AB593" s="185"/>
      <c r="AC593" s="21"/>
    </row>
    <row r="594" customFormat="false" ht="15" hidden="false" customHeight="false" outlineLevel="0" collapsed="false">
      <c r="A594" s="176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67"/>
      <c r="V594" s="167"/>
      <c r="W594" s="167"/>
      <c r="X594" s="167"/>
      <c r="Y594" s="185"/>
      <c r="Z594" s="185"/>
      <c r="AA594" s="185"/>
      <c r="AB594" s="185"/>
      <c r="AC594" s="21"/>
    </row>
    <row r="595" customFormat="false" ht="15" hidden="false" customHeight="false" outlineLevel="0" collapsed="false">
      <c r="A595" s="176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67"/>
      <c r="V595" s="167"/>
      <c r="W595" s="167"/>
      <c r="X595" s="167"/>
      <c r="Y595" s="185"/>
      <c r="Z595" s="185"/>
      <c r="AA595" s="185"/>
      <c r="AB595" s="185"/>
      <c r="AC595" s="21"/>
    </row>
    <row r="596" customFormat="false" ht="15" hidden="false" customHeight="false" outlineLevel="0" collapsed="false">
      <c r="A596" s="176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67"/>
      <c r="V596" s="167"/>
      <c r="W596" s="167"/>
      <c r="X596" s="167"/>
      <c r="Y596" s="185"/>
      <c r="Z596" s="185"/>
      <c r="AA596" s="185"/>
      <c r="AB596" s="185"/>
      <c r="AC596" s="21"/>
    </row>
    <row r="597" customFormat="false" ht="15" hidden="false" customHeight="false" outlineLevel="0" collapsed="false">
      <c r="A597" s="176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67"/>
      <c r="V597" s="167"/>
      <c r="W597" s="167"/>
      <c r="X597" s="167"/>
      <c r="Y597" s="185"/>
      <c r="Z597" s="185"/>
      <c r="AA597" s="185"/>
      <c r="AB597" s="185"/>
      <c r="AC597" s="21"/>
    </row>
    <row r="598" customFormat="false" ht="15" hidden="false" customHeight="false" outlineLevel="0" collapsed="false">
      <c r="A598" s="176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67"/>
      <c r="V598" s="167"/>
      <c r="W598" s="167"/>
      <c r="X598" s="167"/>
      <c r="Y598" s="185"/>
      <c r="Z598" s="185"/>
      <c r="AA598" s="185"/>
      <c r="AB598" s="185"/>
      <c r="AC598" s="21"/>
    </row>
    <row r="599" customFormat="false" ht="15" hidden="false" customHeight="false" outlineLevel="0" collapsed="false">
      <c r="A599" s="176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67"/>
      <c r="V599" s="167"/>
      <c r="W599" s="167"/>
      <c r="X599" s="167"/>
      <c r="Y599" s="185"/>
      <c r="Z599" s="185"/>
      <c r="AA599" s="185"/>
      <c r="AB599" s="185"/>
      <c r="AC599" s="21"/>
    </row>
    <row r="600" customFormat="false" ht="15" hidden="false" customHeight="false" outlineLevel="0" collapsed="false">
      <c r="A600" s="176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67"/>
      <c r="V600" s="167"/>
      <c r="W600" s="167"/>
      <c r="X600" s="167"/>
      <c r="Y600" s="185"/>
      <c r="Z600" s="185"/>
      <c r="AA600" s="185"/>
      <c r="AB600" s="185"/>
      <c r="AC600" s="21"/>
    </row>
    <row r="601" customFormat="false" ht="15" hidden="false" customHeight="false" outlineLevel="0" collapsed="false">
      <c r="A601" s="176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67"/>
      <c r="V601" s="167"/>
      <c r="W601" s="167"/>
      <c r="X601" s="167"/>
      <c r="Y601" s="185"/>
      <c r="Z601" s="185"/>
      <c r="AA601" s="185"/>
      <c r="AB601" s="185"/>
      <c r="AC601" s="21"/>
    </row>
    <row r="602" customFormat="false" ht="15" hidden="false" customHeight="false" outlineLevel="0" collapsed="false">
      <c r="A602" s="176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67"/>
      <c r="V602" s="167"/>
      <c r="W602" s="167"/>
      <c r="X602" s="167"/>
      <c r="Y602" s="185"/>
      <c r="Z602" s="185"/>
      <c r="AA602" s="185"/>
      <c r="AB602" s="185"/>
      <c r="AC602" s="21"/>
    </row>
    <row r="603" customFormat="false" ht="15" hidden="false" customHeight="false" outlineLevel="0" collapsed="false">
      <c r="A603" s="176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67"/>
      <c r="V603" s="167"/>
      <c r="W603" s="167"/>
      <c r="X603" s="167"/>
      <c r="Y603" s="185"/>
      <c r="Z603" s="185"/>
      <c r="AA603" s="185"/>
      <c r="AB603" s="185"/>
      <c r="AC603" s="21"/>
    </row>
    <row r="604" customFormat="false" ht="15" hidden="false" customHeight="false" outlineLevel="0" collapsed="false">
      <c r="A604" s="176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67"/>
      <c r="V604" s="167"/>
      <c r="W604" s="167"/>
      <c r="X604" s="167"/>
      <c r="Y604" s="185"/>
      <c r="Z604" s="185"/>
      <c r="AA604" s="185"/>
      <c r="AB604" s="185"/>
      <c r="AC604" s="21"/>
    </row>
    <row r="605" customFormat="false" ht="15" hidden="false" customHeight="false" outlineLevel="0" collapsed="false">
      <c r="A605" s="176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67"/>
      <c r="V605" s="167"/>
      <c r="W605" s="167"/>
      <c r="X605" s="167"/>
      <c r="Y605" s="185"/>
      <c r="Z605" s="185"/>
      <c r="AA605" s="185"/>
      <c r="AB605" s="185"/>
      <c r="AC605" s="21"/>
    </row>
    <row r="606" customFormat="false" ht="15" hidden="false" customHeight="false" outlineLevel="0" collapsed="false">
      <c r="A606" s="176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67"/>
      <c r="V606" s="167"/>
      <c r="W606" s="167"/>
      <c r="X606" s="167"/>
      <c r="Y606" s="185"/>
      <c r="Z606" s="185"/>
      <c r="AA606" s="185"/>
      <c r="AB606" s="185"/>
      <c r="AC606" s="21"/>
    </row>
    <row r="607" customFormat="false" ht="15" hidden="false" customHeight="false" outlineLevel="0" collapsed="false">
      <c r="A607" s="176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67"/>
      <c r="V607" s="167"/>
      <c r="W607" s="167"/>
      <c r="X607" s="167"/>
      <c r="Y607" s="185"/>
      <c r="Z607" s="185"/>
      <c r="AA607" s="185"/>
      <c r="AB607" s="185"/>
      <c r="AC607" s="21"/>
    </row>
    <row r="608" customFormat="false" ht="15" hidden="false" customHeight="false" outlineLevel="0" collapsed="false">
      <c r="A608" s="176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67"/>
      <c r="V608" s="167"/>
      <c r="W608" s="167"/>
      <c r="X608" s="167"/>
      <c r="Y608" s="185"/>
      <c r="Z608" s="185"/>
      <c r="AA608" s="185"/>
      <c r="AB608" s="185"/>
      <c r="AC608" s="21"/>
    </row>
    <row r="609" customFormat="false" ht="15" hidden="false" customHeight="false" outlineLevel="0" collapsed="false">
      <c r="A609" s="176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67"/>
      <c r="V609" s="167"/>
      <c r="W609" s="167"/>
      <c r="X609" s="167"/>
      <c r="Y609" s="185"/>
      <c r="Z609" s="185"/>
      <c r="AA609" s="185"/>
      <c r="AB609" s="185"/>
      <c r="AC609" s="21"/>
    </row>
    <row r="610" customFormat="false" ht="15" hidden="false" customHeight="false" outlineLevel="0" collapsed="false">
      <c r="A610" s="176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67"/>
      <c r="V610" s="167"/>
      <c r="W610" s="167"/>
      <c r="X610" s="167"/>
      <c r="Y610" s="185"/>
      <c r="Z610" s="185"/>
      <c r="AA610" s="185"/>
      <c r="AB610" s="185"/>
      <c r="AC610" s="21"/>
    </row>
    <row r="611" customFormat="false" ht="15" hidden="false" customHeight="false" outlineLevel="0" collapsed="false">
      <c r="A611" s="176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67"/>
      <c r="V611" s="167"/>
      <c r="W611" s="167"/>
      <c r="X611" s="167"/>
      <c r="Y611" s="185"/>
      <c r="Z611" s="185"/>
      <c r="AA611" s="185"/>
      <c r="AB611" s="185"/>
      <c r="AC611" s="21"/>
    </row>
    <row r="612" customFormat="false" ht="15" hidden="false" customHeight="false" outlineLevel="0" collapsed="false">
      <c r="A612" s="176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67"/>
      <c r="V612" s="167"/>
      <c r="W612" s="167"/>
      <c r="X612" s="167"/>
      <c r="Y612" s="185"/>
      <c r="Z612" s="185"/>
      <c r="AA612" s="185"/>
      <c r="AB612" s="185"/>
      <c r="AC612" s="21"/>
    </row>
    <row r="613" customFormat="false" ht="15" hidden="false" customHeight="false" outlineLevel="0" collapsed="false">
      <c r="A613" s="176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67"/>
      <c r="V613" s="167"/>
      <c r="W613" s="167"/>
      <c r="X613" s="167"/>
      <c r="Y613" s="185"/>
      <c r="Z613" s="185"/>
      <c r="AA613" s="185"/>
      <c r="AB613" s="185"/>
      <c r="AC613" s="21"/>
    </row>
    <row r="614" customFormat="false" ht="15" hidden="false" customHeight="false" outlineLevel="0" collapsed="false">
      <c r="A614" s="176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67"/>
      <c r="V614" s="167"/>
      <c r="W614" s="167"/>
      <c r="X614" s="167"/>
      <c r="Y614" s="185"/>
      <c r="Z614" s="185"/>
      <c r="AA614" s="185"/>
      <c r="AB614" s="185"/>
      <c r="AC614" s="21"/>
    </row>
    <row r="615" customFormat="false" ht="15" hidden="false" customHeight="false" outlineLevel="0" collapsed="false">
      <c r="A615" s="176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67"/>
      <c r="V615" s="167"/>
      <c r="W615" s="167"/>
      <c r="X615" s="167"/>
      <c r="Y615" s="185"/>
      <c r="Z615" s="185"/>
      <c r="AA615" s="185"/>
      <c r="AB615" s="185"/>
      <c r="AC615" s="21"/>
    </row>
    <row r="616" customFormat="false" ht="15" hidden="false" customHeight="false" outlineLevel="0" collapsed="false">
      <c r="A616" s="176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67"/>
      <c r="V616" s="167"/>
      <c r="W616" s="167"/>
      <c r="X616" s="167"/>
      <c r="Y616" s="185"/>
      <c r="Z616" s="185"/>
      <c r="AA616" s="185"/>
      <c r="AB616" s="185"/>
      <c r="AC616" s="21"/>
    </row>
    <row r="617" customFormat="false" ht="15" hidden="false" customHeight="false" outlineLevel="0" collapsed="false">
      <c r="A617" s="176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67"/>
      <c r="V617" s="167"/>
      <c r="W617" s="167"/>
      <c r="X617" s="167"/>
      <c r="Y617" s="185"/>
      <c r="Z617" s="185"/>
      <c r="AA617" s="185"/>
      <c r="AB617" s="185"/>
      <c r="AC617" s="21"/>
    </row>
    <row r="618" customFormat="false" ht="15" hidden="false" customHeight="false" outlineLevel="0" collapsed="false">
      <c r="A618" s="176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67"/>
      <c r="V618" s="167"/>
      <c r="W618" s="167"/>
      <c r="X618" s="167"/>
      <c r="Y618" s="185"/>
      <c r="Z618" s="185"/>
      <c r="AA618" s="185"/>
      <c r="AB618" s="185"/>
      <c r="AC618" s="21"/>
    </row>
    <row r="619" customFormat="false" ht="15" hidden="false" customHeight="false" outlineLevel="0" collapsed="false">
      <c r="A619" s="176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67"/>
      <c r="V619" s="167"/>
      <c r="W619" s="167"/>
      <c r="X619" s="167"/>
      <c r="Y619" s="185"/>
      <c r="Z619" s="185"/>
      <c r="AA619" s="185"/>
      <c r="AB619" s="185"/>
      <c r="AC619" s="21"/>
    </row>
    <row r="620" customFormat="false" ht="15" hidden="false" customHeight="false" outlineLevel="0" collapsed="false">
      <c r="A620" s="176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67"/>
      <c r="V620" s="167"/>
      <c r="W620" s="167"/>
      <c r="X620" s="167"/>
      <c r="Y620" s="185"/>
      <c r="Z620" s="185"/>
      <c r="AA620" s="185"/>
      <c r="AB620" s="185"/>
      <c r="AC620" s="21"/>
    </row>
    <row r="621" customFormat="false" ht="15" hidden="false" customHeight="false" outlineLevel="0" collapsed="false">
      <c r="A621" s="176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67"/>
      <c r="V621" s="167"/>
      <c r="W621" s="167"/>
      <c r="X621" s="167"/>
      <c r="Y621" s="185"/>
      <c r="Z621" s="185"/>
      <c r="AA621" s="185"/>
      <c r="AB621" s="185"/>
      <c r="AC621" s="21"/>
    </row>
    <row r="622" customFormat="false" ht="15" hidden="false" customHeight="false" outlineLevel="0" collapsed="false">
      <c r="A622" s="176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67"/>
      <c r="V622" s="167"/>
      <c r="W622" s="167"/>
      <c r="X622" s="167"/>
      <c r="Y622" s="185"/>
      <c r="Z622" s="185"/>
      <c r="AA622" s="185"/>
      <c r="AB622" s="185"/>
      <c r="AC622" s="21"/>
    </row>
    <row r="623" customFormat="false" ht="15" hidden="false" customHeight="false" outlineLevel="0" collapsed="false">
      <c r="A623" s="176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67"/>
      <c r="V623" s="167"/>
      <c r="W623" s="167"/>
      <c r="X623" s="167"/>
      <c r="Y623" s="185"/>
      <c r="Z623" s="185"/>
      <c r="AA623" s="185"/>
      <c r="AB623" s="185"/>
      <c r="AC623" s="21"/>
    </row>
    <row r="624" customFormat="false" ht="15" hidden="false" customHeight="false" outlineLevel="0" collapsed="false">
      <c r="A624" s="176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67"/>
      <c r="V624" s="167"/>
      <c r="W624" s="167"/>
      <c r="X624" s="167"/>
      <c r="Y624" s="185"/>
      <c r="Z624" s="185"/>
      <c r="AA624" s="185"/>
      <c r="AB624" s="185"/>
      <c r="AC624" s="21"/>
    </row>
    <row r="625" customFormat="false" ht="15" hidden="false" customHeight="false" outlineLevel="0" collapsed="false">
      <c r="A625" s="176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67"/>
      <c r="V625" s="167"/>
      <c r="W625" s="167"/>
      <c r="X625" s="167"/>
      <c r="Y625" s="185"/>
      <c r="Z625" s="185"/>
      <c r="AA625" s="185"/>
      <c r="AB625" s="185"/>
      <c r="AC625" s="21"/>
    </row>
    <row r="626" customFormat="false" ht="15" hidden="false" customHeight="false" outlineLevel="0" collapsed="false">
      <c r="A626" s="176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67"/>
      <c r="V626" s="167"/>
      <c r="W626" s="167"/>
      <c r="X626" s="167"/>
      <c r="Y626" s="185"/>
      <c r="Z626" s="185"/>
      <c r="AA626" s="185"/>
      <c r="AB626" s="185"/>
      <c r="AC626" s="21"/>
    </row>
    <row r="627" customFormat="false" ht="15" hidden="false" customHeight="false" outlineLevel="0" collapsed="false">
      <c r="A627" s="176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67"/>
      <c r="V627" s="167"/>
      <c r="W627" s="167"/>
      <c r="X627" s="167"/>
      <c r="Y627" s="185"/>
      <c r="Z627" s="185"/>
      <c r="AA627" s="185"/>
      <c r="AB627" s="185"/>
      <c r="AC627" s="21"/>
    </row>
    <row r="628" customFormat="false" ht="15" hidden="false" customHeight="false" outlineLevel="0" collapsed="false">
      <c r="A628" s="176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67"/>
      <c r="V628" s="167"/>
      <c r="W628" s="167"/>
      <c r="X628" s="167"/>
      <c r="Y628" s="185"/>
      <c r="Z628" s="185"/>
      <c r="AA628" s="185"/>
      <c r="AB628" s="185"/>
      <c r="AC628" s="21"/>
    </row>
    <row r="629" customFormat="false" ht="15" hidden="false" customHeight="false" outlineLevel="0" collapsed="false">
      <c r="A629" s="176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67"/>
      <c r="V629" s="167"/>
      <c r="W629" s="167"/>
      <c r="X629" s="167"/>
      <c r="Y629" s="185"/>
      <c r="Z629" s="185"/>
      <c r="AA629" s="185"/>
      <c r="AB629" s="185"/>
      <c r="AC629" s="21"/>
    </row>
    <row r="630" customFormat="false" ht="15" hidden="false" customHeight="false" outlineLevel="0" collapsed="false">
      <c r="A630" s="176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67"/>
      <c r="V630" s="167"/>
      <c r="W630" s="167"/>
      <c r="X630" s="167"/>
      <c r="Y630" s="185"/>
      <c r="Z630" s="185"/>
      <c r="AA630" s="185"/>
      <c r="AB630" s="185"/>
      <c r="AC630" s="21"/>
    </row>
    <row r="631" customFormat="false" ht="15" hidden="false" customHeight="false" outlineLevel="0" collapsed="false">
      <c r="A631" s="176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67"/>
      <c r="V631" s="167"/>
      <c r="W631" s="167"/>
      <c r="X631" s="167"/>
      <c r="Y631" s="185"/>
      <c r="Z631" s="185"/>
      <c r="AA631" s="185"/>
      <c r="AB631" s="185"/>
      <c r="AC631" s="21"/>
    </row>
    <row r="632" customFormat="false" ht="15" hidden="false" customHeight="false" outlineLevel="0" collapsed="false">
      <c r="A632" s="176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67"/>
      <c r="V632" s="167"/>
      <c r="W632" s="167"/>
      <c r="X632" s="167"/>
      <c r="Y632" s="185"/>
      <c r="Z632" s="185"/>
      <c r="AA632" s="185"/>
      <c r="AB632" s="185"/>
      <c r="AC632" s="21"/>
    </row>
    <row r="633" customFormat="false" ht="15" hidden="false" customHeight="false" outlineLevel="0" collapsed="false">
      <c r="A633" s="176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67"/>
      <c r="V633" s="167"/>
      <c r="W633" s="167"/>
      <c r="X633" s="167"/>
      <c r="Y633" s="185"/>
      <c r="Z633" s="185"/>
      <c r="AA633" s="185"/>
      <c r="AB633" s="185"/>
      <c r="AC633" s="21"/>
    </row>
    <row r="634" customFormat="false" ht="15" hidden="false" customHeight="false" outlineLevel="0" collapsed="false">
      <c r="A634" s="176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67"/>
      <c r="V634" s="167"/>
      <c r="W634" s="167"/>
      <c r="X634" s="167"/>
      <c r="Y634" s="185"/>
      <c r="Z634" s="185"/>
      <c r="AA634" s="185"/>
      <c r="AB634" s="185"/>
      <c r="AC634" s="21"/>
    </row>
    <row r="635" customFormat="false" ht="15" hidden="false" customHeight="false" outlineLevel="0" collapsed="false">
      <c r="A635" s="176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67"/>
      <c r="V635" s="167"/>
      <c r="W635" s="167"/>
      <c r="X635" s="167"/>
      <c r="Y635" s="185"/>
      <c r="Z635" s="185"/>
      <c r="AA635" s="185"/>
      <c r="AB635" s="185"/>
      <c r="AC635" s="21"/>
    </row>
    <row r="636" customFormat="false" ht="15" hidden="false" customHeight="false" outlineLevel="0" collapsed="false">
      <c r="A636" s="176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67"/>
      <c r="V636" s="167"/>
      <c r="W636" s="167"/>
      <c r="X636" s="167"/>
      <c r="Y636" s="185"/>
      <c r="Z636" s="185"/>
      <c r="AA636" s="185"/>
      <c r="AB636" s="185"/>
      <c r="AC636" s="21"/>
    </row>
    <row r="637" customFormat="false" ht="15" hidden="false" customHeight="false" outlineLevel="0" collapsed="false">
      <c r="A637" s="176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67"/>
      <c r="V637" s="167"/>
      <c r="W637" s="167"/>
      <c r="X637" s="167"/>
      <c r="Y637" s="185"/>
      <c r="Z637" s="185"/>
      <c r="AA637" s="185"/>
      <c r="AB637" s="185"/>
      <c r="AC637" s="21"/>
    </row>
    <row r="638" customFormat="false" ht="15" hidden="false" customHeight="false" outlineLevel="0" collapsed="false">
      <c r="A638" s="176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67"/>
      <c r="V638" s="167"/>
      <c r="W638" s="167"/>
      <c r="X638" s="167"/>
      <c r="Y638" s="185"/>
      <c r="Z638" s="185"/>
      <c r="AA638" s="185"/>
      <c r="AB638" s="185"/>
      <c r="AC638" s="21"/>
    </row>
    <row r="639" customFormat="false" ht="15" hidden="false" customHeight="false" outlineLevel="0" collapsed="false">
      <c r="A639" s="176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67"/>
      <c r="V639" s="167"/>
      <c r="W639" s="167"/>
      <c r="X639" s="167"/>
      <c r="Y639" s="185"/>
      <c r="Z639" s="185"/>
      <c r="AA639" s="185"/>
      <c r="AB639" s="185"/>
      <c r="AC639" s="21"/>
    </row>
    <row r="640" customFormat="false" ht="15" hidden="false" customHeight="false" outlineLevel="0" collapsed="false">
      <c r="A640" s="176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67"/>
      <c r="V640" s="167"/>
      <c r="W640" s="167"/>
      <c r="X640" s="167"/>
      <c r="Y640" s="185"/>
      <c r="Z640" s="185"/>
      <c r="AA640" s="185"/>
      <c r="AB640" s="185"/>
      <c r="AC640" s="21"/>
    </row>
    <row r="641" customFormat="false" ht="15" hidden="false" customHeight="false" outlineLevel="0" collapsed="false">
      <c r="A641" s="176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67"/>
      <c r="V641" s="167"/>
      <c r="W641" s="167"/>
      <c r="X641" s="167"/>
      <c r="Y641" s="185"/>
      <c r="Z641" s="185"/>
      <c r="AA641" s="185"/>
      <c r="AB641" s="185"/>
      <c r="AC641" s="21"/>
    </row>
    <row r="642" customFormat="false" ht="15" hidden="false" customHeight="false" outlineLevel="0" collapsed="false">
      <c r="A642" s="176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67"/>
      <c r="V642" s="167"/>
      <c r="W642" s="167"/>
      <c r="X642" s="167"/>
      <c r="Y642" s="185"/>
      <c r="Z642" s="185"/>
      <c r="AA642" s="185"/>
      <c r="AB642" s="185"/>
      <c r="AC642" s="21"/>
    </row>
    <row r="643" customFormat="false" ht="15" hidden="false" customHeight="false" outlineLevel="0" collapsed="false">
      <c r="A643" s="176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67"/>
      <c r="V643" s="167"/>
      <c r="W643" s="167"/>
      <c r="X643" s="167"/>
      <c r="Y643" s="185"/>
      <c r="Z643" s="185"/>
      <c r="AA643" s="185"/>
      <c r="AB643" s="185"/>
      <c r="AC643" s="21"/>
    </row>
    <row r="644" customFormat="false" ht="15" hidden="false" customHeight="false" outlineLevel="0" collapsed="false">
      <c r="A644" s="176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67"/>
      <c r="V644" s="167"/>
      <c r="W644" s="167"/>
      <c r="X644" s="167"/>
      <c r="Y644" s="185"/>
      <c r="Z644" s="185"/>
      <c r="AA644" s="185"/>
      <c r="AB644" s="185"/>
      <c r="AC644" s="21"/>
    </row>
    <row r="645" customFormat="false" ht="15" hidden="false" customHeight="false" outlineLevel="0" collapsed="false">
      <c r="A645" s="176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67"/>
      <c r="V645" s="167"/>
      <c r="W645" s="167"/>
      <c r="X645" s="167"/>
      <c r="Y645" s="185"/>
      <c r="Z645" s="185"/>
      <c r="AA645" s="185"/>
      <c r="AB645" s="185"/>
      <c r="AC645" s="21"/>
    </row>
    <row r="646" customFormat="false" ht="15" hidden="false" customHeight="false" outlineLevel="0" collapsed="false">
      <c r="A646" s="176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67"/>
      <c r="V646" s="167"/>
      <c r="W646" s="167"/>
      <c r="X646" s="167"/>
      <c r="Y646" s="185"/>
      <c r="Z646" s="185"/>
      <c r="AA646" s="185"/>
      <c r="AB646" s="185"/>
      <c r="AC646" s="21"/>
    </row>
    <row r="647" customFormat="false" ht="15" hidden="false" customHeight="false" outlineLevel="0" collapsed="false">
      <c r="A647" s="176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67"/>
      <c r="V647" s="167"/>
      <c r="W647" s="167"/>
      <c r="X647" s="167"/>
      <c r="Y647" s="185"/>
      <c r="Z647" s="185"/>
      <c r="AA647" s="185"/>
      <c r="AB647" s="185"/>
      <c r="AC647" s="21"/>
    </row>
    <row r="648" customFormat="false" ht="15" hidden="false" customHeight="false" outlineLevel="0" collapsed="false">
      <c r="A648" s="176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67"/>
      <c r="V648" s="167"/>
      <c r="W648" s="167"/>
      <c r="X648" s="167"/>
      <c r="Y648" s="185"/>
      <c r="Z648" s="185"/>
      <c r="AA648" s="185"/>
      <c r="AB648" s="185"/>
      <c r="AC648" s="21"/>
    </row>
    <row r="649" customFormat="false" ht="15" hidden="false" customHeight="false" outlineLevel="0" collapsed="false">
      <c r="A649" s="176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67"/>
      <c r="V649" s="167"/>
      <c r="W649" s="167"/>
      <c r="X649" s="167"/>
      <c r="Y649" s="185"/>
      <c r="Z649" s="185"/>
      <c r="AA649" s="185"/>
      <c r="AB649" s="185"/>
      <c r="AC649" s="21"/>
    </row>
    <row r="650" customFormat="false" ht="15" hidden="false" customHeight="false" outlineLevel="0" collapsed="false">
      <c r="A650" s="176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67"/>
      <c r="V650" s="167"/>
      <c r="W650" s="167"/>
      <c r="X650" s="167"/>
      <c r="Y650" s="185"/>
      <c r="Z650" s="185"/>
      <c r="AA650" s="185"/>
      <c r="AB650" s="185"/>
      <c r="AC650" s="21"/>
    </row>
    <row r="651" customFormat="false" ht="15" hidden="false" customHeight="false" outlineLevel="0" collapsed="false">
      <c r="A651" s="176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67"/>
      <c r="V651" s="167"/>
      <c r="W651" s="167"/>
      <c r="X651" s="167"/>
      <c r="Y651" s="185"/>
      <c r="Z651" s="185"/>
      <c r="AA651" s="185"/>
      <c r="AB651" s="185"/>
      <c r="AC651" s="21"/>
    </row>
    <row r="652" customFormat="false" ht="15" hidden="false" customHeight="false" outlineLevel="0" collapsed="false">
      <c r="A652" s="176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67"/>
      <c r="V652" s="167"/>
      <c r="W652" s="167"/>
      <c r="X652" s="167"/>
      <c r="Y652" s="185"/>
      <c r="Z652" s="185"/>
      <c r="AA652" s="185"/>
      <c r="AB652" s="185"/>
      <c r="AC652" s="21"/>
    </row>
    <row r="653" customFormat="false" ht="15" hidden="false" customHeight="false" outlineLevel="0" collapsed="false">
      <c r="A653" s="176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67"/>
      <c r="V653" s="167"/>
      <c r="W653" s="167"/>
      <c r="X653" s="167"/>
      <c r="Y653" s="185"/>
      <c r="Z653" s="185"/>
      <c r="AA653" s="185"/>
      <c r="AB653" s="185"/>
      <c r="AC653" s="21"/>
    </row>
    <row r="654" customFormat="false" ht="15" hidden="false" customHeight="false" outlineLevel="0" collapsed="false">
      <c r="A654" s="176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67"/>
      <c r="V654" s="167"/>
      <c r="W654" s="167"/>
      <c r="X654" s="167"/>
      <c r="Y654" s="185"/>
      <c r="Z654" s="185"/>
      <c r="AA654" s="185"/>
      <c r="AB654" s="185"/>
      <c r="AC654" s="21"/>
    </row>
    <row r="655" customFormat="false" ht="15" hidden="false" customHeight="false" outlineLevel="0" collapsed="false">
      <c r="A655" s="176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67"/>
      <c r="V655" s="167"/>
      <c r="W655" s="167"/>
      <c r="X655" s="167"/>
      <c r="Y655" s="185"/>
      <c r="Z655" s="185"/>
      <c r="AA655" s="185"/>
      <c r="AB655" s="185"/>
      <c r="AC655" s="21"/>
    </row>
    <row r="656" customFormat="false" ht="15" hidden="false" customHeight="false" outlineLevel="0" collapsed="false">
      <c r="A656" s="176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67"/>
      <c r="V656" s="167"/>
      <c r="W656" s="167"/>
      <c r="X656" s="167"/>
      <c r="Y656" s="185"/>
      <c r="Z656" s="185"/>
      <c r="AA656" s="185"/>
      <c r="AB656" s="185"/>
      <c r="AC656" s="21"/>
    </row>
    <row r="657" customFormat="false" ht="15" hidden="false" customHeight="false" outlineLevel="0" collapsed="false">
      <c r="A657" s="176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67"/>
      <c r="V657" s="167"/>
      <c r="W657" s="167"/>
      <c r="X657" s="167"/>
      <c r="Y657" s="185"/>
      <c r="Z657" s="185"/>
      <c r="AA657" s="185"/>
      <c r="AB657" s="185"/>
      <c r="AC657" s="21"/>
    </row>
    <row r="658" customFormat="false" ht="15" hidden="false" customHeight="false" outlineLevel="0" collapsed="false">
      <c r="A658" s="176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67"/>
      <c r="V658" s="167"/>
      <c r="W658" s="167"/>
      <c r="X658" s="167"/>
      <c r="Y658" s="185"/>
      <c r="Z658" s="185"/>
      <c r="AA658" s="185"/>
      <c r="AB658" s="185"/>
      <c r="AC658" s="21"/>
    </row>
    <row r="659" customFormat="false" ht="15" hidden="false" customHeight="false" outlineLevel="0" collapsed="false">
      <c r="A659" s="176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67"/>
      <c r="V659" s="167"/>
      <c r="W659" s="167"/>
      <c r="X659" s="167"/>
      <c r="Y659" s="185"/>
      <c r="Z659" s="185"/>
      <c r="AA659" s="185"/>
      <c r="AB659" s="185"/>
      <c r="AC659" s="21"/>
    </row>
    <row r="660" customFormat="false" ht="15" hidden="false" customHeight="false" outlineLevel="0" collapsed="false">
      <c r="A660" s="176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67"/>
      <c r="V660" s="167"/>
      <c r="W660" s="167"/>
      <c r="X660" s="167"/>
      <c r="Y660" s="185"/>
      <c r="Z660" s="185"/>
      <c r="AA660" s="185"/>
      <c r="AB660" s="185"/>
      <c r="AC660" s="21"/>
    </row>
    <row r="661" customFormat="false" ht="15" hidden="false" customHeight="false" outlineLevel="0" collapsed="false">
      <c r="A661" s="176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67"/>
      <c r="V661" s="167"/>
      <c r="W661" s="167"/>
      <c r="X661" s="167"/>
      <c r="Y661" s="185"/>
      <c r="Z661" s="185"/>
      <c r="AA661" s="185"/>
      <c r="AB661" s="185"/>
      <c r="AC661" s="21"/>
    </row>
    <row r="662" customFormat="false" ht="15" hidden="false" customHeight="false" outlineLevel="0" collapsed="false">
      <c r="A662" s="176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67"/>
      <c r="V662" s="167"/>
      <c r="W662" s="167"/>
      <c r="X662" s="167"/>
      <c r="Y662" s="185"/>
      <c r="Z662" s="185"/>
      <c r="AA662" s="185"/>
      <c r="AB662" s="185"/>
      <c r="AC662" s="21"/>
    </row>
    <row r="663" customFormat="false" ht="15" hidden="false" customHeight="false" outlineLevel="0" collapsed="false">
      <c r="A663" s="176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67"/>
      <c r="V663" s="167"/>
      <c r="W663" s="167"/>
      <c r="X663" s="167"/>
      <c r="Y663" s="185"/>
      <c r="Z663" s="185"/>
      <c r="AA663" s="185"/>
      <c r="AB663" s="185"/>
      <c r="AC663" s="21"/>
    </row>
    <row r="664" customFormat="false" ht="15" hidden="false" customHeight="false" outlineLevel="0" collapsed="false">
      <c r="A664" s="176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67"/>
      <c r="V664" s="167"/>
      <c r="W664" s="167"/>
      <c r="X664" s="167"/>
      <c r="Y664" s="185"/>
      <c r="Z664" s="185"/>
      <c r="AA664" s="185"/>
      <c r="AB664" s="185"/>
      <c r="AC664" s="21"/>
    </row>
    <row r="665" customFormat="false" ht="15" hidden="false" customHeight="false" outlineLevel="0" collapsed="false">
      <c r="A665" s="176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67"/>
      <c r="V665" s="167"/>
      <c r="W665" s="167"/>
      <c r="X665" s="167"/>
      <c r="Y665" s="185"/>
      <c r="Z665" s="185"/>
      <c r="AA665" s="185"/>
      <c r="AB665" s="185"/>
      <c r="AC665" s="21"/>
    </row>
    <row r="666" customFormat="false" ht="15" hidden="false" customHeight="false" outlineLevel="0" collapsed="false">
      <c r="A666" s="176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67"/>
      <c r="V666" s="167"/>
      <c r="W666" s="167"/>
      <c r="X666" s="167"/>
      <c r="Y666" s="185"/>
      <c r="Z666" s="185"/>
      <c r="AA666" s="185"/>
      <c r="AB666" s="185"/>
      <c r="AC666" s="21"/>
    </row>
    <row r="667" customFormat="false" ht="15" hidden="false" customHeight="false" outlineLevel="0" collapsed="false">
      <c r="A667" s="176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67"/>
      <c r="V667" s="167"/>
      <c r="W667" s="167"/>
      <c r="X667" s="167"/>
      <c r="Y667" s="185"/>
      <c r="Z667" s="185"/>
      <c r="AA667" s="185"/>
      <c r="AB667" s="185"/>
      <c r="AC667" s="21"/>
    </row>
    <row r="668" customFormat="false" ht="15" hidden="false" customHeight="false" outlineLevel="0" collapsed="false">
      <c r="A668" s="176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67"/>
      <c r="V668" s="167"/>
      <c r="W668" s="167"/>
      <c r="X668" s="167"/>
      <c r="Y668" s="185"/>
      <c r="Z668" s="185"/>
      <c r="AA668" s="185"/>
      <c r="AB668" s="185"/>
      <c r="AC668" s="21"/>
    </row>
    <row r="669" customFormat="false" ht="15" hidden="false" customHeight="false" outlineLevel="0" collapsed="false">
      <c r="A669" s="176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67"/>
      <c r="V669" s="167"/>
      <c r="W669" s="167"/>
      <c r="X669" s="167"/>
      <c r="Y669" s="185"/>
      <c r="Z669" s="185"/>
      <c r="AA669" s="185"/>
      <c r="AB669" s="185"/>
      <c r="AC669" s="21"/>
    </row>
    <row r="670" customFormat="false" ht="15" hidden="false" customHeight="false" outlineLevel="0" collapsed="false">
      <c r="A670" s="176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67"/>
      <c r="V670" s="167"/>
      <c r="W670" s="167"/>
      <c r="X670" s="167"/>
      <c r="Y670" s="185"/>
      <c r="Z670" s="185"/>
      <c r="AA670" s="185"/>
      <c r="AB670" s="185"/>
      <c r="AC670" s="21"/>
    </row>
    <row r="671" customFormat="false" ht="15" hidden="false" customHeight="false" outlineLevel="0" collapsed="false">
      <c r="A671" s="176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67"/>
      <c r="V671" s="167"/>
      <c r="W671" s="167"/>
      <c r="X671" s="167"/>
      <c r="Y671" s="185"/>
      <c r="Z671" s="185"/>
      <c r="AA671" s="185"/>
      <c r="AB671" s="185"/>
      <c r="AC671" s="21"/>
    </row>
    <row r="672" customFormat="false" ht="15" hidden="false" customHeight="false" outlineLevel="0" collapsed="false">
      <c r="A672" s="176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67"/>
      <c r="V672" s="167"/>
      <c r="W672" s="167"/>
      <c r="X672" s="167"/>
      <c r="Y672" s="185"/>
      <c r="Z672" s="185"/>
      <c r="AA672" s="185"/>
      <c r="AB672" s="185"/>
      <c r="AC672" s="21"/>
    </row>
    <row r="673" customFormat="false" ht="15" hidden="false" customHeight="false" outlineLevel="0" collapsed="false">
      <c r="A673" s="176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67"/>
      <c r="V673" s="167"/>
      <c r="W673" s="167"/>
      <c r="X673" s="167"/>
      <c r="Y673" s="185"/>
      <c r="Z673" s="185"/>
      <c r="AA673" s="185"/>
      <c r="AB673" s="185"/>
      <c r="AC673" s="21"/>
    </row>
    <row r="674" customFormat="false" ht="15" hidden="false" customHeight="false" outlineLevel="0" collapsed="false">
      <c r="A674" s="176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67"/>
      <c r="V674" s="167"/>
      <c r="W674" s="167"/>
      <c r="X674" s="167"/>
      <c r="Y674" s="185"/>
      <c r="Z674" s="185"/>
      <c r="AA674" s="185"/>
      <c r="AB674" s="185"/>
      <c r="AC674" s="21"/>
    </row>
    <row r="675" customFormat="false" ht="15" hidden="false" customHeight="false" outlineLevel="0" collapsed="false">
      <c r="A675" s="176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67"/>
      <c r="V675" s="167"/>
      <c r="W675" s="167"/>
      <c r="X675" s="167"/>
      <c r="Y675" s="185"/>
      <c r="Z675" s="185"/>
      <c r="AA675" s="185"/>
      <c r="AB675" s="185"/>
      <c r="AC675" s="21"/>
    </row>
    <row r="676" customFormat="false" ht="15" hidden="false" customHeight="false" outlineLevel="0" collapsed="false">
      <c r="A676" s="176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67"/>
      <c r="V676" s="167"/>
      <c r="W676" s="167"/>
      <c r="X676" s="167"/>
      <c r="Y676" s="185"/>
      <c r="Z676" s="185"/>
      <c r="AA676" s="185"/>
      <c r="AB676" s="185"/>
      <c r="AC676" s="21"/>
    </row>
    <row r="677" customFormat="false" ht="15" hidden="false" customHeight="false" outlineLevel="0" collapsed="false">
      <c r="A677" s="176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67"/>
      <c r="V677" s="167"/>
      <c r="W677" s="167"/>
      <c r="X677" s="167"/>
      <c r="Y677" s="185"/>
      <c r="Z677" s="185"/>
      <c r="AA677" s="185"/>
      <c r="AB677" s="185"/>
      <c r="AC677" s="21"/>
    </row>
    <row r="678" customFormat="false" ht="15" hidden="false" customHeight="false" outlineLevel="0" collapsed="false">
      <c r="A678" s="176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67"/>
      <c r="V678" s="167"/>
      <c r="W678" s="167"/>
      <c r="X678" s="167"/>
      <c r="Y678" s="185"/>
      <c r="Z678" s="185"/>
      <c r="AA678" s="185"/>
      <c r="AB678" s="185"/>
      <c r="AC678" s="21"/>
    </row>
    <row r="679" customFormat="false" ht="15" hidden="false" customHeight="false" outlineLevel="0" collapsed="false">
      <c r="A679" s="176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67"/>
      <c r="V679" s="167"/>
      <c r="W679" s="167"/>
      <c r="X679" s="167"/>
      <c r="Y679" s="185"/>
      <c r="Z679" s="185"/>
      <c r="AA679" s="185"/>
      <c r="AB679" s="185"/>
      <c r="AC679" s="21"/>
    </row>
    <row r="680" customFormat="false" ht="15" hidden="false" customHeight="false" outlineLevel="0" collapsed="false">
      <c r="A680" s="176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67"/>
      <c r="V680" s="167"/>
      <c r="W680" s="167"/>
      <c r="X680" s="167"/>
      <c r="Y680" s="185"/>
      <c r="Z680" s="185"/>
      <c r="AA680" s="185"/>
      <c r="AB680" s="185"/>
      <c r="AC680" s="21"/>
    </row>
    <row r="681" customFormat="false" ht="15" hidden="false" customHeight="false" outlineLevel="0" collapsed="false">
      <c r="A681" s="176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67"/>
      <c r="V681" s="167"/>
      <c r="W681" s="167"/>
      <c r="X681" s="167"/>
      <c r="Y681" s="185"/>
      <c r="Z681" s="185"/>
      <c r="AA681" s="185"/>
      <c r="AB681" s="185"/>
      <c r="AC681" s="21"/>
    </row>
    <row r="682" customFormat="false" ht="15" hidden="false" customHeight="false" outlineLevel="0" collapsed="false">
      <c r="A682" s="176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67"/>
      <c r="V682" s="167"/>
      <c r="W682" s="167"/>
      <c r="X682" s="167"/>
      <c r="Y682" s="185"/>
      <c r="Z682" s="185"/>
      <c r="AA682" s="185"/>
      <c r="AB682" s="185"/>
      <c r="AC682" s="21"/>
    </row>
    <row r="683" customFormat="false" ht="15" hidden="false" customHeight="false" outlineLevel="0" collapsed="false">
      <c r="A683" s="176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67"/>
      <c r="V683" s="167"/>
      <c r="W683" s="167"/>
      <c r="X683" s="167"/>
      <c r="Y683" s="185"/>
      <c r="Z683" s="185"/>
      <c r="AA683" s="185"/>
      <c r="AB683" s="185"/>
      <c r="AC683" s="21"/>
    </row>
    <row r="684" customFormat="false" ht="15" hidden="false" customHeight="false" outlineLevel="0" collapsed="false">
      <c r="A684" s="176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67"/>
      <c r="V684" s="167"/>
      <c r="W684" s="167"/>
      <c r="X684" s="167"/>
      <c r="Y684" s="185"/>
      <c r="Z684" s="185"/>
      <c r="AA684" s="185"/>
      <c r="AB684" s="185"/>
      <c r="AC684" s="21"/>
    </row>
    <row r="685" customFormat="false" ht="15" hidden="false" customHeight="false" outlineLevel="0" collapsed="false">
      <c r="A685" s="176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67"/>
      <c r="V685" s="167"/>
      <c r="W685" s="167"/>
      <c r="X685" s="167"/>
      <c r="Y685" s="185"/>
      <c r="Z685" s="185"/>
      <c r="AA685" s="185"/>
      <c r="AB685" s="185"/>
      <c r="AC685" s="21"/>
    </row>
    <row r="686" customFormat="false" ht="15" hidden="false" customHeight="false" outlineLevel="0" collapsed="false">
      <c r="A686" s="176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67"/>
      <c r="V686" s="167"/>
      <c r="W686" s="167"/>
      <c r="X686" s="167"/>
      <c r="Y686" s="185"/>
      <c r="Z686" s="185"/>
      <c r="AA686" s="185"/>
      <c r="AB686" s="185"/>
      <c r="AC686" s="21"/>
    </row>
    <row r="687" customFormat="false" ht="15" hidden="false" customHeight="false" outlineLevel="0" collapsed="false">
      <c r="A687" s="176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67"/>
      <c r="V687" s="167"/>
      <c r="W687" s="167"/>
      <c r="X687" s="167"/>
      <c r="Y687" s="185"/>
      <c r="Z687" s="185"/>
      <c r="AA687" s="185"/>
      <c r="AB687" s="185"/>
      <c r="AC687" s="21"/>
    </row>
    <row r="688" customFormat="false" ht="15" hidden="false" customHeight="false" outlineLevel="0" collapsed="false">
      <c r="A688" s="176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67"/>
      <c r="V688" s="167"/>
      <c r="W688" s="167"/>
      <c r="X688" s="167"/>
      <c r="Y688" s="185"/>
      <c r="Z688" s="185"/>
      <c r="AA688" s="185"/>
      <c r="AB688" s="185"/>
      <c r="AC688" s="21"/>
    </row>
    <row r="689" customFormat="false" ht="15" hidden="false" customHeight="false" outlineLevel="0" collapsed="false">
      <c r="A689" s="176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67"/>
      <c r="V689" s="167"/>
      <c r="W689" s="167"/>
      <c r="X689" s="167"/>
      <c r="Y689" s="185"/>
      <c r="Z689" s="185"/>
      <c r="AA689" s="185"/>
      <c r="AB689" s="185"/>
      <c r="AC689" s="21"/>
    </row>
    <row r="690" customFormat="false" ht="15" hidden="false" customHeight="false" outlineLevel="0" collapsed="false">
      <c r="A690" s="176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67"/>
      <c r="V690" s="167"/>
      <c r="W690" s="167"/>
      <c r="X690" s="167"/>
      <c r="Y690" s="185"/>
      <c r="Z690" s="185"/>
      <c r="AA690" s="185"/>
      <c r="AB690" s="185"/>
      <c r="AC690" s="21"/>
    </row>
    <row r="691" customFormat="false" ht="15" hidden="false" customHeight="false" outlineLevel="0" collapsed="false">
      <c r="A691" s="176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67"/>
      <c r="V691" s="167"/>
      <c r="W691" s="167"/>
      <c r="X691" s="167"/>
      <c r="Y691" s="185"/>
      <c r="Z691" s="185"/>
      <c r="AA691" s="185"/>
      <c r="AB691" s="185"/>
      <c r="AC691" s="21"/>
    </row>
    <row r="692" customFormat="false" ht="15" hidden="false" customHeight="false" outlineLevel="0" collapsed="false">
      <c r="A692" s="176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67"/>
      <c r="V692" s="167"/>
      <c r="W692" s="167"/>
      <c r="X692" s="167"/>
      <c r="Y692" s="185"/>
      <c r="Z692" s="185"/>
      <c r="AA692" s="185"/>
      <c r="AB692" s="185"/>
      <c r="AC692" s="21"/>
    </row>
    <row r="693" customFormat="false" ht="15" hidden="false" customHeight="false" outlineLevel="0" collapsed="false">
      <c r="A693" s="176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67"/>
      <c r="V693" s="167"/>
      <c r="W693" s="167"/>
      <c r="X693" s="167"/>
      <c r="Y693" s="185"/>
      <c r="Z693" s="185"/>
      <c r="AA693" s="185"/>
      <c r="AB693" s="185"/>
      <c r="AC693" s="21"/>
    </row>
    <row r="694" customFormat="false" ht="15" hidden="false" customHeight="false" outlineLevel="0" collapsed="false">
      <c r="A694" s="176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67"/>
      <c r="V694" s="167"/>
      <c r="W694" s="167"/>
      <c r="X694" s="167"/>
      <c r="Y694" s="185"/>
      <c r="Z694" s="185"/>
      <c r="AA694" s="185"/>
      <c r="AB694" s="185"/>
      <c r="AC694" s="21"/>
    </row>
    <row r="695" customFormat="false" ht="15" hidden="false" customHeight="false" outlineLevel="0" collapsed="false">
      <c r="A695" s="176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67"/>
      <c r="V695" s="167"/>
      <c r="W695" s="167"/>
      <c r="X695" s="167"/>
      <c r="Y695" s="185"/>
      <c r="Z695" s="185"/>
      <c r="AA695" s="185"/>
      <c r="AB695" s="185"/>
      <c r="AC695" s="21"/>
    </row>
    <row r="696" customFormat="false" ht="15" hidden="false" customHeight="false" outlineLevel="0" collapsed="false">
      <c r="A696" s="176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67"/>
      <c r="V696" s="167"/>
      <c r="W696" s="167"/>
      <c r="X696" s="167"/>
      <c r="Y696" s="185"/>
      <c r="Z696" s="185"/>
      <c r="AA696" s="185"/>
      <c r="AB696" s="185"/>
      <c r="AC696" s="21"/>
    </row>
    <row r="697" customFormat="false" ht="15" hidden="false" customHeight="false" outlineLevel="0" collapsed="false">
      <c r="A697" s="176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67"/>
      <c r="V697" s="167"/>
      <c r="W697" s="167"/>
      <c r="X697" s="167"/>
      <c r="Y697" s="185"/>
      <c r="Z697" s="185"/>
      <c r="AA697" s="185"/>
      <c r="AB697" s="185"/>
      <c r="AC697" s="21"/>
    </row>
    <row r="698" customFormat="false" ht="15" hidden="false" customHeight="false" outlineLevel="0" collapsed="false">
      <c r="A698" s="176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67"/>
      <c r="V698" s="167"/>
      <c r="W698" s="167"/>
      <c r="X698" s="167"/>
      <c r="Y698" s="185"/>
      <c r="Z698" s="185"/>
      <c r="AA698" s="185"/>
      <c r="AB698" s="185"/>
      <c r="AC698" s="21"/>
    </row>
    <row r="699" customFormat="false" ht="15" hidden="false" customHeight="false" outlineLevel="0" collapsed="false">
      <c r="A699" s="176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67"/>
      <c r="V699" s="167"/>
      <c r="W699" s="167"/>
      <c r="X699" s="167"/>
      <c r="Y699" s="185"/>
      <c r="Z699" s="185"/>
      <c r="AA699" s="185"/>
      <c r="AB699" s="185"/>
      <c r="AC699" s="21"/>
    </row>
    <row r="700" customFormat="false" ht="15" hidden="false" customHeight="false" outlineLevel="0" collapsed="false">
      <c r="A700" s="176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67"/>
      <c r="V700" s="167"/>
      <c r="W700" s="167"/>
      <c r="X700" s="167"/>
      <c r="Y700" s="185"/>
      <c r="Z700" s="185"/>
      <c r="AA700" s="185"/>
      <c r="AB700" s="185"/>
      <c r="AC700" s="21"/>
    </row>
    <row r="701" customFormat="false" ht="15" hidden="false" customHeight="false" outlineLevel="0" collapsed="false">
      <c r="A701" s="176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67"/>
      <c r="V701" s="167"/>
      <c r="W701" s="167"/>
      <c r="X701" s="167"/>
      <c r="Y701" s="185"/>
      <c r="Z701" s="185"/>
      <c r="AA701" s="185"/>
      <c r="AB701" s="185"/>
      <c r="AC701" s="21"/>
    </row>
    <row r="702" customFormat="false" ht="15" hidden="false" customHeight="false" outlineLevel="0" collapsed="false">
      <c r="A702" s="176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67"/>
      <c r="V702" s="167"/>
      <c r="W702" s="167"/>
      <c r="X702" s="167"/>
      <c r="Y702" s="185"/>
      <c r="Z702" s="185"/>
      <c r="AA702" s="185"/>
      <c r="AB702" s="185"/>
      <c r="AC702" s="21"/>
    </row>
    <row r="703" customFormat="false" ht="15" hidden="false" customHeight="false" outlineLevel="0" collapsed="false">
      <c r="A703" s="176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67"/>
      <c r="V703" s="167"/>
      <c r="W703" s="167"/>
      <c r="X703" s="167"/>
      <c r="Y703" s="185"/>
      <c r="Z703" s="185"/>
      <c r="AA703" s="185"/>
      <c r="AB703" s="185"/>
      <c r="AC703" s="21"/>
    </row>
    <row r="704" customFormat="false" ht="15" hidden="false" customHeight="false" outlineLevel="0" collapsed="false">
      <c r="A704" s="176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67"/>
      <c r="V704" s="167"/>
      <c r="W704" s="167"/>
      <c r="X704" s="167"/>
      <c r="Y704" s="185"/>
      <c r="Z704" s="185"/>
      <c r="AA704" s="185"/>
      <c r="AB704" s="185"/>
      <c r="AC704" s="21"/>
    </row>
    <row r="705" customFormat="false" ht="15" hidden="false" customHeight="false" outlineLevel="0" collapsed="false">
      <c r="A705" s="176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67"/>
      <c r="V705" s="167"/>
      <c r="W705" s="167"/>
      <c r="X705" s="167"/>
      <c r="Y705" s="185"/>
      <c r="Z705" s="185"/>
      <c r="AA705" s="185"/>
      <c r="AB705" s="185"/>
      <c r="AC705" s="21"/>
    </row>
    <row r="706" customFormat="false" ht="15" hidden="false" customHeight="false" outlineLevel="0" collapsed="false">
      <c r="A706" s="176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67"/>
      <c r="V706" s="167"/>
      <c r="W706" s="167"/>
      <c r="X706" s="167"/>
      <c r="Y706" s="185"/>
      <c r="Z706" s="185"/>
      <c r="AA706" s="185"/>
      <c r="AB706" s="185"/>
      <c r="AC706" s="21"/>
    </row>
    <row r="707" customFormat="false" ht="15" hidden="false" customHeight="false" outlineLevel="0" collapsed="false">
      <c r="A707" s="176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67"/>
      <c r="V707" s="167"/>
      <c r="W707" s="167"/>
      <c r="X707" s="167"/>
      <c r="Y707" s="185"/>
      <c r="Z707" s="185"/>
      <c r="AA707" s="185"/>
      <c r="AB707" s="185"/>
      <c r="AC707" s="21"/>
    </row>
    <row r="708" customFormat="false" ht="15" hidden="false" customHeight="false" outlineLevel="0" collapsed="false">
      <c r="A708" s="176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67"/>
      <c r="V708" s="167"/>
      <c r="W708" s="167"/>
      <c r="X708" s="167"/>
      <c r="Y708" s="185"/>
      <c r="Z708" s="185"/>
      <c r="AA708" s="185"/>
      <c r="AB708" s="185"/>
      <c r="AC708" s="21"/>
    </row>
    <row r="709" customFormat="false" ht="15" hidden="false" customHeight="false" outlineLevel="0" collapsed="false">
      <c r="A709" s="176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67"/>
      <c r="V709" s="167"/>
      <c r="W709" s="167"/>
      <c r="X709" s="167"/>
      <c r="Y709" s="185"/>
      <c r="Z709" s="185"/>
      <c r="AA709" s="185"/>
      <c r="AB709" s="185"/>
      <c r="AC709" s="21"/>
    </row>
    <row r="710" customFormat="false" ht="15" hidden="false" customHeight="false" outlineLevel="0" collapsed="false">
      <c r="A710" s="176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67"/>
      <c r="V710" s="167"/>
      <c r="W710" s="167"/>
      <c r="X710" s="167"/>
      <c r="Y710" s="185"/>
      <c r="Z710" s="185"/>
      <c r="AA710" s="185"/>
      <c r="AB710" s="185"/>
      <c r="AC710" s="21"/>
    </row>
    <row r="711" customFormat="false" ht="15" hidden="false" customHeight="false" outlineLevel="0" collapsed="false">
      <c r="A711" s="176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67"/>
      <c r="V711" s="167"/>
      <c r="W711" s="167"/>
      <c r="X711" s="167"/>
      <c r="Y711" s="185"/>
      <c r="Z711" s="185"/>
      <c r="AA711" s="185"/>
      <c r="AB711" s="185"/>
      <c r="AC711" s="21"/>
    </row>
    <row r="712" customFormat="false" ht="15" hidden="false" customHeight="false" outlineLevel="0" collapsed="false">
      <c r="A712" s="176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67"/>
      <c r="V712" s="167"/>
      <c r="W712" s="167"/>
      <c r="X712" s="167"/>
      <c r="Y712" s="185"/>
      <c r="Z712" s="185"/>
      <c r="AA712" s="185"/>
      <c r="AB712" s="185"/>
      <c r="AC712" s="21"/>
    </row>
    <row r="713" customFormat="false" ht="15" hidden="false" customHeight="false" outlineLevel="0" collapsed="false">
      <c r="A713" s="176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67"/>
      <c r="V713" s="167"/>
      <c r="W713" s="167"/>
      <c r="X713" s="167"/>
      <c r="Y713" s="185"/>
      <c r="Z713" s="185"/>
      <c r="AA713" s="185"/>
      <c r="AB713" s="185"/>
      <c r="AC713" s="21"/>
    </row>
    <row r="714" customFormat="false" ht="15" hidden="false" customHeight="false" outlineLevel="0" collapsed="false">
      <c r="A714" s="176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67"/>
      <c r="V714" s="167"/>
      <c r="W714" s="167"/>
      <c r="X714" s="167"/>
      <c r="Y714" s="185"/>
      <c r="Z714" s="185"/>
      <c r="AA714" s="185"/>
      <c r="AB714" s="185"/>
      <c r="AC714" s="21"/>
    </row>
    <row r="715" customFormat="false" ht="15" hidden="false" customHeight="false" outlineLevel="0" collapsed="false">
      <c r="A715" s="176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67"/>
      <c r="V715" s="167"/>
      <c r="W715" s="167"/>
      <c r="X715" s="167"/>
      <c r="Y715" s="185"/>
      <c r="Z715" s="185"/>
      <c r="AA715" s="185"/>
      <c r="AB715" s="185"/>
      <c r="AC715" s="21"/>
    </row>
    <row r="716" customFormat="false" ht="15" hidden="false" customHeight="false" outlineLevel="0" collapsed="false">
      <c r="A716" s="176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67"/>
      <c r="V716" s="167"/>
      <c r="W716" s="167"/>
      <c r="X716" s="167"/>
      <c r="Y716" s="185"/>
      <c r="Z716" s="185"/>
      <c r="AA716" s="185"/>
      <c r="AB716" s="185"/>
      <c r="AC716" s="21"/>
    </row>
    <row r="717" customFormat="false" ht="15" hidden="false" customHeight="false" outlineLevel="0" collapsed="false">
      <c r="A717" s="176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67"/>
      <c r="V717" s="167"/>
      <c r="W717" s="167"/>
      <c r="X717" s="167"/>
      <c r="Y717" s="185"/>
      <c r="Z717" s="185"/>
      <c r="AA717" s="185"/>
      <c r="AB717" s="185"/>
      <c r="AC717" s="21"/>
    </row>
    <row r="718" customFormat="false" ht="15" hidden="false" customHeight="false" outlineLevel="0" collapsed="false">
      <c r="A718" s="176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67"/>
      <c r="V718" s="167"/>
      <c r="W718" s="167"/>
      <c r="X718" s="167"/>
      <c r="Y718" s="185"/>
      <c r="Z718" s="185"/>
      <c r="AA718" s="185"/>
      <c r="AB718" s="185"/>
      <c r="AC718" s="21"/>
    </row>
    <row r="719" customFormat="false" ht="15" hidden="false" customHeight="false" outlineLevel="0" collapsed="false">
      <c r="A719" s="176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67"/>
      <c r="V719" s="167"/>
      <c r="W719" s="167"/>
      <c r="X719" s="167"/>
      <c r="Y719" s="185"/>
      <c r="Z719" s="185"/>
      <c r="AA719" s="185"/>
      <c r="AB719" s="185"/>
      <c r="AC719" s="21"/>
    </row>
    <row r="720" customFormat="false" ht="15" hidden="false" customHeight="false" outlineLevel="0" collapsed="false">
      <c r="A720" s="176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67"/>
      <c r="V720" s="167"/>
      <c r="W720" s="167"/>
      <c r="X720" s="167"/>
      <c r="Y720" s="185"/>
      <c r="Z720" s="185"/>
      <c r="AA720" s="185"/>
      <c r="AB720" s="185"/>
      <c r="AC720" s="21"/>
    </row>
    <row r="721" customFormat="false" ht="15" hidden="false" customHeight="false" outlineLevel="0" collapsed="false">
      <c r="A721" s="176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67"/>
      <c r="V721" s="167"/>
      <c r="W721" s="167"/>
      <c r="X721" s="167"/>
      <c r="Y721" s="185"/>
      <c r="Z721" s="185"/>
      <c r="AA721" s="185"/>
      <c r="AB721" s="185"/>
      <c r="AC721" s="21"/>
    </row>
    <row r="722" customFormat="false" ht="15" hidden="false" customHeight="false" outlineLevel="0" collapsed="false">
      <c r="A722" s="176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67"/>
      <c r="V722" s="167"/>
      <c r="W722" s="167"/>
      <c r="X722" s="167"/>
      <c r="Y722" s="185"/>
      <c r="Z722" s="185"/>
      <c r="AA722" s="185"/>
      <c r="AB722" s="185"/>
      <c r="AC722" s="21"/>
    </row>
    <row r="723" customFormat="false" ht="15" hidden="false" customHeight="false" outlineLevel="0" collapsed="false">
      <c r="A723" s="176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67"/>
      <c r="V723" s="167"/>
      <c r="W723" s="167"/>
      <c r="X723" s="167"/>
      <c r="Y723" s="185"/>
      <c r="Z723" s="185"/>
      <c r="AA723" s="185"/>
      <c r="AB723" s="185"/>
      <c r="AC723" s="21"/>
    </row>
    <row r="724" customFormat="false" ht="15" hidden="false" customHeight="false" outlineLevel="0" collapsed="false">
      <c r="A724" s="176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67"/>
      <c r="V724" s="167"/>
      <c r="W724" s="167"/>
      <c r="X724" s="167"/>
      <c r="Y724" s="185"/>
      <c r="Z724" s="185"/>
      <c r="AA724" s="185"/>
      <c r="AB724" s="185"/>
      <c r="AC724" s="21"/>
    </row>
    <row r="725" customFormat="false" ht="15" hidden="false" customHeight="false" outlineLevel="0" collapsed="false">
      <c r="A725" s="176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67"/>
      <c r="V725" s="167"/>
      <c r="W725" s="167"/>
      <c r="X725" s="167"/>
      <c r="Y725" s="185"/>
      <c r="Z725" s="185"/>
      <c r="AA725" s="185"/>
      <c r="AB725" s="185"/>
      <c r="AC725" s="21"/>
    </row>
    <row r="726" customFormat="false" ht="15" hidden="false" customHeight="false" outlineLevel="0" collapsed="false">
      <c r="A726" s="176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67"/>
      <c r="V726" s="167"/>
      <c r="W726" s="167"/>
      <c r="X726" s="167"/>
      <c r="Y726" s="185"/>
      <c r="Z726" s="185"/>
      <c r="AA726" s="185"/>
      <c r="AB726" s="185"/>
      <c r="AC726" s="21"/>
    </row>
    <row r="727" customFormat="false" ht="15" hidden="false" customHeight="false" outlineLevel="0" collapsed="false">
      <c r="A727" s="176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67"/>
      <c r="V727" s="167"/>
      <c r="W727" s="167"/>
      <c r="X727" s="167"/>
      <c r="Y727" s="185"/>
      <c r="Z727" s="185"/>
      <c r="AA727" s="185"/>
      <c r="AB727" s="185"/>
      <c r="AC727" s="21"/>
    </row>
    <row r="728" customFormat="false" ht="15" hidden="false" customHeight="false" outlineLevel="0" collapsed="false">
      <c r="A728" s="176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67"/>
      <c r="V728" s="167"/>
      <c r="W728" s="167"/>
      <c r="X728" s="167"/>
      <c r="Y728" s="185"/>
      <c r="Z728" s="185"/>
      <c r="AA728" s="185"/>
      <c r="AB728" s="185"/>
      <c r="AC728" s="21"/>
    </row>
    <row r="729" customFormat="false" ht="15" hidden="false" customHeight="false" outlineLevel="0" collapsed="false">
      <c r="A729" s="176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67"/>
      <c r="V729" s="167"/>
      <c r="W729" s="167"/>
      <c r="X729" s="167"/>
      <c r="Y729" s="185"/>
      <c r="Z729" s="185"/>
      <c r="AA729" s="185"/>
      <c r="AB729" s="185"/>
      <c r="AC729" s="21"/>
    </row>
    <row r="730" customFormat="false" ht="15" hidden="false" customHeight="false" outlineLevel="0" collapsed="false">
      <c r="A730" s="176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67"/>
      <c r="V730" s="167"/>
      <c r="W730" s="167"/>
      <c r="X730" s="167"/>
      <c r="Y730" s="185"/>
      <c r="Z730" s="185"/>
      <c r="AA730" s="185"/>
      <c r="AB730" s="185"/>
      <c r="AC730" s="21"/>
    </row>
    <row r="731" customFormat="false" ht="15" hidden="false" customHeight="false" outlineLevel="0" collapsed="false">
      <c r="A731" s="176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67"/>
      <c r="V731" s="167"/>
      <c r="W731" s="167"/>
      <c r="X731" s="167"/>
      <c r="Y731" s="185"/>
      <c r="Z731" s="185"/>
      <c r="AA731" s="185"/>
      <c r="AB731" s="185"/>
      <c r="AC731" s="21"/>
    </row>
    <row r="732" customFormat="false" ht="15" hidden="false" customHeight="false" outlineLevel="0" collapsed="false">
      <c r="A732" s="176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67"/>
      <c r="V732" s="167"/>
      <c r="W732" s="167"/>
      <c r="X732" s="167"/>
      <c r="Y732" s="185"/>
      <c r="Z732" s="185"/>
      <c r="AA732" s="185"/>
      <c r="AB732" s="185"/>
      <c r="AC732" s="21"/>
    </row>
    <row r="733" customFormat="false" ht="15" hidden="false" customHeight="false" outlineLevel="0" collapsed="false">
      <c r="A733" s="176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67"/>
      <c r="V733" s="167"/>
      <c r="W733" s="167"/>
      <c r="X733" s="167"/>
      <c r="Y733" s="185"/>
      <c r="Z733" s="185"/>
      <c r="AA733" s="185"/>
      <c r="AB733" s="185"/>
      <c r="AC733" s="21"/>
    </row>
    <row r="734" customFormat="false" ht="15" hidden="false" customHeight="false" outlineLevel="0" collapsed="false">
      <c r="A734" s="176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67"/>
      <c r="V734" s="167"/>
      <c r="W734" s="167"/>
      <c r="X734" s="167"/>
      <c r="Y734" s="185"/>
      <c r="Z734" s="185"/>
      <c r="AA734" s="185"/>
      <c r="AB734" s="185"/>
      <c r="AC734" s="21"/>
    </row>
    <row r="735" customFormat="false" ht="15" hidden="false" customHeight="false" outlineLevel="0" collapsed="false">
      <c r="A735" s="176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67"/>
      <c r="V735" s="167"/>
      <c r="W735" s="167"/>
      <c r="X735" s="167"/>
      <c r="Y735" s="185"/>
      <c r="Z735" s="185"/>
      <c r="AA735" s="185"/>
      <c r="AB735" s="185"/>
      <c r="AC735" s="21"/>
    </row>
    <row r="736" customFormat="false" ht="15" hidden="false" customHeight="false" outlineLevel="0" collapsed="false">
      <c r="A736" s="176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67"/>
      <c r="V736" s="167"/>
      <c r="W736" s="167"/>
      <c r="X736" s="167"/>
      <c r="Y736" s="185"/>
      <c r="Z736" s="185"/>
      <c r="AA736" s="185"/>
      <c r="AB736" s="185"/>
      <c r="AC736" s="21"/>
    </row>
    <row r="737" customFormat="false" ht="15" hidden="false" customHeight="false" outlineLevel="0" collapsed="false">
      <c r="A737" s="176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67"/>
      <c r="V737" s="167"/>
      <c r="W737" s="167"/>
      <c r="X737" s="167"/>
      <c r="Y737" s="185"/>
      <c r="Z737" s="185"/>
      <c r="AA737" s="185"/>
      <c r="AB737" s="185"/>
      <c r="AC737" s="21"/>
    </row>
    <row r="738" customFormat="false" ht="15" hidden="false" customHeight="false" outlineLevel="0" collapsed="false">
      <c r="A738" s="176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67"/>
      <c r="V738" s="167"/>
      <c r="W738" s="167"/>
      <c r="X738" s="167"/>
      <c r="Y738" s="185"/>
      <c r="Z738" s="185"/>
      <c r="AA738" s="185"/>
      <c r="AB738" s="185"/>
      <c r="AC738" s="21"/>
    </row>
    <row r="739" customFormat="false" ht="15" hidden="false" customHeight="false" outlineLevel="0" collapsed="false">
      <c r="A739" s="176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67"/>
      <c r="V739" s="167"/>
      <c r="W739" s="167"/>
      <c r="X739" s="167"/>
      <c r="Y739" s="185"/>
      <c r="Z739" s="185"/>
      <c r="AA739" s="185"/>
      <c r="AB739" s="185"/>
      <c r="AC739" s="21"/>
    </row>
    <row r="740" customFormat="false" ht="15" hidden="false" customHeight="false" outlineLevel="0" collapsed="false">
      <c r="A740" s="176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67"/>
      <c r="V740" s="167"/>
      <c r="W740" s="167"/>
      <c r="X740" s="167"/>
      <c r="Y740" s="185"/>
      <c r="Z740" s="185"/>
      <c r="AA740" s="185"/>
      <c r="AB740" s="185"/>
      <c r="AC740" s="21"/>
    </row>
    <row r="741" customFormat="false" ht="15" hidden="false" customHeight="false" outlineLevel="0" collapsed="false">
      <c r="A741" s="176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67"/>
      <c r="V741" s="167"/>
      <c r="W741" s="167"/>
      <c r="X741" s="167"/>
      <c r="Y741" s="185"/>
      <c r="Z741" s="185"/>
      <c r="AA741" s="185"/>
      <c r="AB741" s="185"/>
      <c r="AC741" s="21"/>
    </row>
    <row r="742" customFormat="false" ht="15" hidden="false" customHeight="false" outlineLevel="0" collapsed="false">
      <c r="A742" s="176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67"/>
      <c r="V742" s="167"/>
      <c r="W742" s="167"/>
      <c r="X742" s="167"/>
      <c r="Y742" s="185"/>
      <c r="Z742" s="185"/>
      <c r="AA742" s="185"/>
      <c r="AB742" s="185"/>
      <c r="AC742" s="21"/>
    </row>
    <row r="743" customFormat="false" ht="15" hidden="false" customHeight="false" outlineLevel="0" collapsed="false">
      <c r="A743" s="176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67"/>
      <c r="V743" s="167"/>
      <c r="W743" s="167"/>
      <c r="X743" s="167"/>
      <c r="Y743" s="185"/>
      <c r="Z743" s="185"/>
      <c r="AA743" s="185"/>
      <c r="AB743" s="185"/>
      <c r="AC743" s="21"/>
    </row>
    <row r="744" customFormat="false" ht="15" hidden="false" customHeight="false" outlineLevel="0" collapsed="false">
      <c r="A744" s="176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67"/>
      <c r="V744" s="167"/>
      <c r="W744" s="167"/>
      <c r="X744" s="167"/>
      <c r="Y744" s="185"/>
      <c r="Z744" s="185"/>
      <c r="AA744" s="185"/>
      <c r="AB744" s="185"/>
      <c r="AC744" s="21"/>
    </row>
    <row r="745" customFormat="false" ht="15" hidden="false" customHeight="false" outlineLevel="0" collapsed="false">
      <c r="A745" s="176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67"/>
      <c r="V745" s="167"/>
      <c r="W745" s="167"/>
      <c r="X745" s="167"/>
      <c r="Y745" s="185"/>
      <c r="Z745" s="185"/>
      <c r="AA745" s="185"/>
      <c r="AB745" s="185"/>
      <c r="AC745" s="21"/>
    </row>
    <row r="746" customFormat="false" ht="15" hidden="false" customHeight="false" outlineLevel="0" collapsed="false">
      <c r="A746" s="176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67"/>
      <c r="V746" s="167"/>
      <c r="W746" s="167"/>
      <c r="X746" s="167"/>
      <c r="Y746" s="185"/>
      <c r="Z746" s="185"/>
      <c r="AA746" s="185"/>
      <c r="AB746" s="185"/>
      <c r="AC746" s="21"/>
    </row>
    <row r="747" customFormat="false" ht="15" hidden="false" customHeight="false" outlineLevel="0" collapsed="false">
      <c r="A747" s="176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67"/>
      <c r="V747" s="167"/>
      <c r="W747" s="167"/>
      <c r="X747" s="167"/>
      <c r="Y747" s="185"/>
      <c r="Z747" s="185"/>
      <c r="AA747" s="185"/>
      <c r="AB747" s="185"/>
      <c r="AC747" s="21"/>
    </row>
    <row r="748" customFormat="false" ht="15" hidden="false" customHeight="false" outlineLevel="0" collapsed="false">
      <c r="A748" s="176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67"/>
      <c r="V748" s="167"/>
      <c r="W748" s="167"/>
      <c r="X748" s="167"/>
      <c r="Y748" s="185"/>
      <c r="Z748" s="185"/>
      <c r="AA748" s="185"/>
      <c r="AB748" s="185"/>
      <c r="AC748" s="21"/>
    </row>
    <row r="749" customFormat="false" ht="15" hidden="false" customHeight="false" outlineLevel="0" collapsed="false">
      <c r="A749" s="176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67"/>
      <c r="V749" s="167"/>
      <c r="W749" s="167"/>
      <c r="X749" s="167"/>
      <c r="Y749" s="185"/>
      <c r="Z749" s="185"/>
      <c r="AA749" s="185"/>
      <c r="AB749" s="185"/>
      <c r="AC749" s="21"/>
    </row>
    <row r="750" customFormat="false" ht="15" hidden="false" customHeight="false" outlineLevel="0" collapsed="false">
      <c r="A750" s="176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67"/>
      <c r="V750" s="167"/>
      <c r="W750" s="167"/>
      <c r="X750" s="167"/>
      <c r="Y750" s="185"/>
      <c r="Z750" s="185"/>
      <c r="AA750" s="185"/>
      <c r="AB750" s="185"/>
      <c r="AC750" s="21"/>
    </row>
    <row r="751" customFormat="false" ht="15" hidden="false" customHeight="false" outlineLevel="0" collapsed="false">
      <c r="A751" s="176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67"/>
      <c r="V751" s="167"/>
      <c r="W751" s="167"/>
      <c r="X751" s="167"/>
      <c r="Y751" s="185"/>
      <c r="Z751" s="185"/>
      <c r="AA751" s="185"/>
      <c r="AB751" s="185"/>
      <c r="AC751" s="21"/>
    </row>
    <row r="752" customFormat="false" ht="15" hidden="false" customHeight="false" outlineLevel="0" collapsed="false">
      <c r="A752" s="176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67"/>
      <c r="V752" s="167"/>
      <c r="W752" s="167"/>
      <c r="X752" s="167"/>
      <c r="Y752" s="185"/>
      <c r="Z752" s="185"/>
      <c r="AA752" s="185"/>
      <c r="AB752" s="185"/>
      <c r="AC752" s="21"/>
    </row>
    <row r="753" customFormat="false" ht="15" hidden="false" customHeight="false" outlineLevel="0" collapsed="false">
      <c r="A753" s="176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67"/>
      <c r="V753" s="167"/>
      <c r="W753" s="167"/>
      <c r="X753" s="167"/>
      <c r="Y753" s="185"/>
      <c r="Z753" s="185"/>
      <c r="AA753" s="185"/>
      <c r="AB753" s="185"/>
      <c r="AC753" s="21"/>
    </row>
    <row r="754" customFormat="false" ht="15" hidden="false" customHeight="false" outlineLevel="0" collapsed="false">
      <c r="A754" s="176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67"/>
      <c r="V754" s="167"/>
      <c r="W754" s="167"/>
      <c r="X754" s="167"/>
      <c r="Y754" s="185"/>
      <c r="Z754" s="185"/>
      <c r="AA754" s="185"/>
      <c r="AB754" s="185"/>
      <c r="AC754" s="21"/>
    </row>
    <row r="755" customFormat="false" ht="15" hidden="false" customHeight="false" outlineLevel="0" collapsed="false">
      <c r="A755" s="176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67"/>
      <c r="V755" s="167"/>
      <c r="W755" s="167"/>
      <c r="X755" s="167"/>
      <c r="Y755" s="185"/>
      <c r="Z755" s="185"/>
      <c r="AA755" s="185"/>
      <c r="AB755" s="185"/>
      <c r="AC755" s="21"/>
    </row>
    <row r="756" customFormat="false" ht="15" hidden="false" customHeight="false" outlineLevel="0" collapsed="false">
      <c r="A756" s="176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67"/>
      <c r="V756" s="167"/>
      <c r="W756" s="167"/>
      <c r="X756" s="167"/>
      <c r="Y756" s="185"/>
      <c r="Z756" s="185"/>
      <c r="AA756" s="185"/>
      <c r="AB756" s="185"/>
      <c r="AC756" s="21"/>
    </row>
    <row r="757" customFormat="false" ht="15" hidden="false" customHeight="false" outlineLevel="0" collapsed="false">
      <c r="A757" s="176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67"/>
      <c r="V757" s="167"/>
      <c r="W757" s="167"/>
      <c r="X757" s="167"/>
      <c r="Y757" s="185"/>
      <c r="Z757" s="185"/>
      <c r="AA757" s="185"/>
      <c r="AB757" s="185"/>
      <c r="AC757" s="21"/>
    </row>
    <row r="758" customFormat="false" ht="15" hidden="false" customHeight="false" outlineLevel="0" collapsed="false">
      <c r="A758" s="176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67"/>
      <c r="V758" s="167"/>
      <c r="W758" s="167"/>
      <c r="X758" s="167"/>
      <c r="Y758" s="185"/>
      <c r="Z758" s="185"/>
      <c r="AA758" s="185"/>
      <c r="AB758" s="185"/>
      <c r="AC758" s="21"/>
    </row>
    <row r="759" customFormat="false" ht="15" hidden="false" customHeight="false" outlineLevel="0" collapsed="false">
      <c r="A759" s="176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67"/>
      <c r="V759" s="167"/>
      <c r="W759" s="167"/>
      <c r="X759" s="167"/>
      <c r="Y759" s="185"/>
      <c r="Z759" s="185"/>
      <c r="AA759" s="185"/>
      <c r="AB759" s="185"/>
      <c r="AC759" s="21"/>
    </row>
    <row r="760" customFormat="false" ht="15" hidden="false" customHeight="false" outlineLevel="0" collapsed="false">
      <c r="A760" s="176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67"/>
      <c r="V760" s="167"/>
      <c r="W760" s="167"/>
      <c r="X760" s="167"/>
      <c r="Y760" s="185"/>
      <c r="Z760" s="185"/>
      <c r="AA760" s="185"/>
      <c r="AB760" s="185"/>
      <c r="AC760" s="21"/>
    </row>
    <row r="761" customFormat="false" ht="15" hidden="false" customHeight="false" outlineLevel="0" collapsed="false">
      <c r="A761" s="176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67"/>
      <c r="V761" s="167"/>
      <c r="W761" s="167"/>
      <c r="X761" s="167"/>
      <c r="Y761" s="185"/>
      <c r="Z761" s="185"/>
      <c r="AA761" s="185"/>
      <c r="AB761" s="185"/>
      <c r="AC761" s="21"/>
    </row>
    <row r="762" customFormat="false" ht="15" hidden="false" customHeight="false" outlineLevel="0" collapsed="false">
      <c r="A762" s="176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67"/>
      <c r="V762" s="167"/>
      <c r="W762" s="167"/>
      <c r="X762" s="167"/>
      <c r="Y762" s="185"/>
      <c r="Z762" s="185"/>
      <c r="AA762" s="185"/>
      <c r="AB762" s="185"/>
      <c r="AC762" s="21"/>
    </row>
    <row r="763" customFormat="false" ht="15" hidden="false" customHeight="false" outlineLevel="0" collapsed="false">
      <c r="A763" s="176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67"/>
      <c r="V763" s="167"/>
      <c r="W763" s="167"/>
      <c r="X763" s="167"/>
      <c r="Y763" s="185"/>
      <c r="Z763" s="185"/>
      <c r="AA763" s="185"/>
      <c r="AB763" s="185"/>
      <c r="AC763" s="21"/>
    </row>
    <row r="764" customFormat="false" ht="15" hidden="false" customHeight="false" outlineLevel="0" collapsed="false">
      <c r="A764" s="176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67"/>
      <c r="V764" s="167"/>
      <c r="W764" s="167"/>
      <c r="X764" s="167"/>
      <c r="Y764" s="185"/>
      <c r="Z764" s="185"/>
      <c r="AA764" s="185"/>
      <c r="AB764" s="185"/>
      <c r="AC764" s="21"/>
    </row>
    <row r="765" customFormat="false" ht="15" hidden="false" customHeight="false" outlineLevel="0" collapsed="false">
      <c r="A765" s="176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67"/>
      <c r="V765" s="167"/>
      <c r="W765" s="167"/>
      <c r="X765" s="167"/>
      <c r="Y765" s="185"/>
      <c r="Z765" s="185"/>
      <c r="AA765" s="185"/>
      <c r="AB765" s="185"/>
      <c r="AC765" s="21"/>
    </row>
    <row r="766" customFormat="false" ht="15" hidden="false" customHeight="false" outlineLevel="0" collapsed="false">
      <c r="A766" s="176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67"/>
      <c r="V766" s="167"/>
      <c r="W766" s="167"/>
      <c r="X766" s="167"/>
      <c r="Y766" s="185"/>
      <c r="Z766" s="185"/>
      <c r="AA766" s="185"/>
      <c r="AB766" s="185"/>
      <c r="AC766" s="21"/>
    </row>
    <row r="767" customFormat="false" ht="15" hidden="false" customHeight="false" outlineLevel="0" collapsed="false">
      <c r="A767" s="176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67"/>
      <c r="V767" s="167"/>
      <c r="W767" s="167"/>
      <c r="X767" s="167"/>
      <c r="Y767" s="185"/>
      <c r="Z767" s="185"/>
      <c r="AA767" s="185"/>
      <c r="AB767" s="185"/>
      <c r="AC767" s="21"/>
    </row>
    <row r="768" customFormat="false" ht="15" hidden="false" customHeight="false" outlineLevel="0" collapsed="false">
      <c r="A768" s="176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67"/>
      <c r="V768" s="167"/>
      <c r="W768" s="167"/>
      <c r="X768" s="167"/>
      <c r="Y768" s="185"/>
      <c r="Z768" s="185"/>
      <c r="AA768" s="185"/>
      <c r="AB768" s="185"/>
      <c r="AC768" s="21"/>
    </row>
    <row r="769" customFormat="false" ht="15" hidden="false" customHeight="false" outlineLevel="0" collapsed="false">
      <c r="A769" s="176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67"/>
      <c r="V769" s="167"/>
      <c r="W769" s="167"/>
      <c r="X769" s="167"/>
      <c r="Y769" s="185"/>
      <c r="Z769" s="185"/>
      <c r="AA769" s="185"/>
      <c r="AB769" s="185"/>
      <c r="AC769" s="21"/>
    </row>
    <row r="770" customFormat="false" ht="15" hidden="false" customHeight="false" outlineLevel="0" collapsed="false">
      <c r="A770" s="176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67"/>
      <c r="V770" s="167"/>
      <c r="W770" s="167"/>
      <c r="X770" s="167"/>
      <c r="Y770" s="185"/>
      <c r="Z770" s="185"/>
      <c r="AA770" s="185"/>
      <c r="AB770" s="185"/>
      <c r="AC770" s="21"/>
    </row>
    <row r="771" customFormat="false" ht="15" hidden="false" customHeight="false" outlineLevel="0" collapsed="false">
      <c r="A771" s="176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67"/>
      <c r="V771" s="167"/>
      <c r="W771" s="167"/>
      <c r="X771" s="167"/>
      <c r="Y771" s="185"/>
      <c r="Z771" s="185"/>
      <c r="AA771" s="185"/>
      <c r="AB771" s="185"/>
      <c r="AC771" s="21"/>
    </row>
    <row r="772" customFormat="false" ht="15" hidden="false" customHeight="false" outlineLevel="0" collapsed="false">
      <c r="A772" s="176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67"/>
      <c r="V772" s="167"/>
      <c r="W772" s="167"/>
      <c r="X772" s="167"/>
      <c r="Y772" s="185"/>
      <c r="Z772" s="185"/>
      <c r="AA772" s="185"/>
      <c r="AB772" s="185"/>
      <c r="AC772" s="21"/>
    </row>
    <row r="773" customFormat="false" ht="15" hidden="false" customHeight="false" outlineLevel="0" collapsed="false">
      <c r="A773" s="176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67"/>
      <c r="V773" s="167"/>
      <c r="W773" s="167"/>
      <c r="X773" s="167"/>
      <c r="Y773" s="185"/>
      <c r="Z773" s="185"/>
      <c r="AA773" s="185"/>
      <c r="AB773" s="185"/>
      <c r="AC773" s="21"/>
    </row>
    <row r="774" customFormat="false" ht="15" hidden="false" customHeight="false" outlineLevel="0" collapsed="false">
      <c r="A774" s="176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67"/>
      <c r="V774" s="167"/>
      <c r="W774" s="167"/>
      <c r="X774" s="167"/>
      <c r="Y774" s="185"/>
      <c r="Z774" s="185"/>
      <c r="AA774" s="185"/>
      <c r="AB774" s="185"/>
      <c r="AC774" s="21"/>
    </row>
    <row r="775" customFormat="false" ht="15" hidden="false" customHeight="false" outlineLevel="0" collapsed="false">
      <c r="A775" s="176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67"/>
      <c r="V775" s="167"/>
      <c r="W775" s="167"/>
      <c r="X775" s="167"/>
      <c r="Y775" s="185"/>
      <c r="Z775" s="185"/>
      <c r="AA775" s="185"/>
      <c r="AB775" s="185"/>
      <c r="AC775" s="21"/>
    </row>
    <row r="776" customFormat="false" ht="15" hidden="false" customHeight="false" outlineLevel="0" collapsed="false">
      <c r="A776" s="176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67"/>
      <c r="V776" s="167"/>
      <c r="W776" s="167"/>
      <c r="X776" s="167"/>
      <c r="Y776" s="185"/>
      <c r="Z776" s="185"/>
      <c r="AA776" s="185"/>
      <c r="AB776" s="185"/>
      <c r="AC776" s="21"/>
    </row>
    <row r="777" customFormat="false" ht="15" hidden="false" customHeight="false" outlineLevel="0" collapsed="false">
      <c r="A777" s="176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67"/>
      <c r="V777" s="167"/>
      <c r="W777" s="167"/>
      <c r="X777" s="167"/>
      <c r="Y777" s="185"/>
      <c r="Z777" s="185"/>
      <c r="AA777" s="185"/>
      <c r="AB777" s="185"/>
      <c r="AC777" s="21"/>
    </row>
    <row r="778" customFormat="false" ht="15" hidden="false" customHeight="false" outlineLevel="0" collapsed="false">
      <c r="A778" s="176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67"/>
      <c r="V778" s="167"/>
      <c r="W778" s="167"/>
      <c r="X778" s="167"/>
      <c r="Y778" s="185"/>
      <c r="Z778" s="185"/>
      <c r="AA778" s="185"/>
      <c r="AB778" s="185"/>
      <c r="AC778" s="21"/>
    </row>
    <row r="779" customFormat="false" ht="15" hidden="false" customHeight="false" outlineLevel="0" collapsed="false">
      <c r="A779" s="176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67"/>
      <c r="V779" s="167"/>
      <c r="W779" s="167"/>
      <c r="X779" s="167"/>
      <c r="Y779" s="185"/>
      <c r="Z779" s="185"/>
      <c r="AA779" s="185"/>
      <c r="AB779" s="185"/>
      <c r="AC779" s="21"/>
    </row>
    <row r="780" customFormat="false" ht="15" hidden="false" customHeight="false" outlineLevel="0" collapsed="false">
      <c r="A780" s="176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67"/>
      <c r="V780" s="167"/>
      <c r="W780" s="167"/>
      <c r="X780" s="167"/>
      <c r="Y780" s="185"/>
      <c r="Z780" s="185"/>
      <c r="AA780" s="185"/>
      <c r="AB780" s="185"/>
      <c r="AC780" s="21"/>
    </row>
    <row r="781" customFormat="false" ht="15" hidden="false" customHeight="false" outlineLevel="0" collapsed="false">
      <c r="A781" s="176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67"/>
      <c r="V781" s="167"/>
      <c r="W781" s="167"/>
      <c r="X781" s="167"/>
      <c r="Y781" s="185"/>
      <c r="Z781" s="185"/>
      <c r="AA781" s="185"/>
      <c r="AB781" s="185"/>
      <c r="AC781" s="21"/>
    </row>
    <row r="782" customFormat="false" ht="15" hidden="false" customHeight="false" outlineLevel="0" collapsed="false">
      <c r="A782" s="176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67"/>
      <c r="V782" s="167"/>
      <c r="W782" s="167"/>
      <c r="X782" s="167"/>
      <c r="Y782" s="185"/>
      <c r="Z782" s="185"/>
      <c r="AA782" s="185"/>
      <c r="AB782" s="185"/>
      <c r="AC782" s="21"/>
    </row>
    <row r="783" customFormat="false" ht="15" hidden="false" customHeight="false" outlineLevel="0" collapsed="false">
      <c r="A783" s="176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67"/>
      <c r="V783" s="167"/>
      <c r="W783" s="167"/>
      <c r="X783" s="167"/>
      <c r="Y783" s="185"/>
      <c r="Z783" s="185"/>
      <c r="AA783" s="185"/>
      <c r="AB783" s="185"/>
      <c r="AC783" s="21"/>
    </row>
    <row r="784" customFormat="false" ht="15" hidden="false" customHeight="false" outlineLevel="0" collapsed="false">
      <c r="A784" s="176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67"/>
      <c r="V784" s="167"/>
      <c r="W784" s="167"/>
      <c r="X784" s="167"/>
      <c r="Y784" s="185"/>
      <c r="Z784" s="185"/>
      <c r="AA784" s="185"/>
      <c r="AB784" s="185"/>
      <c r="AC784" s="21"/>
    </row>
    <row r="785" customFormat="false" ht="15" hidden="false" customHeight="false" outlineLevel="0" collapsed="false">
      <c r="A785" s="176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67"/>
      <c r="V785" s="167"/>
      <c r="W785" s="167"/>
      <c r="X785" s="167"/>
      <c r="Y785" s="185"/>
      <c r="Z785" s="185"/>
      <c r="AA785" s="185"/>
      <c r="AB785" s="185"/>
      <c r="AC785" s="21"/>
    </row>
    <row r="786" customFormat="false" ht="15" hidden="false" customHeight="false" outlineLevel="0" collapsed="false">
      <c r="A786" s="176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67"/>
      <c r="V786" s="167"/>
      <c r="W786" s="167"/>
      <c r="X786" s="167"/>
      <c r="Y786" s="185"/>
      <c r="Z786" s="185"/>
      <c r="AA786" s="185"/>
      <c r="AB786" s="185"/>
      <c r="AC786" s="21"/>
    </row>
    <row r="787" customFormat="false" ht="15" hidden="false" customHeight="false" outlineLevel="0" collapsed="false">
      <c r="A787" s="176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67"/>
      <c r="V787" s="167"/>
      <c r="W787" s="167"/>
      <c r="X787" s="167"/>
      <c r="Y787" s="185"/>
      <c r="Z787" s="185"/>
      <c r="AA787" s="185"/>
      <c r="AB787" s="185"/>
      <c r="AC787" s="21"/>
    </row>
    <row r="788" customFormat="false" ht="15" hidden="false" customHeight="false" outlineLevel="0" collapsed="false">
      <c r="A788" s="176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67"/>
      <c r="V788" s="167"/>
      <c r="W788" s="167"/>
      <c r="X788" s="167"/>
      <c r="Y788" s="185"/>
      <c r="Z788" s="185"/>
      <c r="AA788" s="185"/>
      <c r="AB788" s="185"/>
      <c r="AC788" s="21"/>
    </row>
    <row r="789" customFormat="false" ht="15" hidden="false" customHeight="false" outlineLevel="0" collapsed="false">
      <c r="A789" s="176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67"/>
      <c r="V789" s="167"/>
      <c r="W789" s="167"/>
      <c r="X789" s="167"/>
      <c r="Y789" s="185"/>
      <c r="Z789" s="185"/>
      <c r="AA789" s="185"/>
      <c r="AB789" s="185"/>
      <c r="AC789" s="21"/>
    </row>
    <row r="790" customFormat="false" ht="15" hidden="false" customHeight="false" outlineLevel="0" collapsed="false">
      <c r="A790" s="176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67"/>
      <c r="V790" s="167"/>
      <c r="W790" s="167"/>
      <c r="X790" s="167"/>
      <c r="Y790" s="185"/>
      <c r="Z790" s="185"/>
      <c r="AA790" s="185"/>
      <c r="AB790" s="185"/>
      <c r="AC790" s="21"/>
    </row>
    <row r="791" customFormat="false" ht="15" hidden="false" customHeight="false" outlineLevel="0" collapsed="false">
      <c r="A791" s="176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67"/>
      <c r="V791" s="167"/>
      <c r="W791" s="167"/>
      <c r="X791" s="167"/>
      <c r="Y791" s="185"/>
      <c r="Z791" s="185"/>
      <c r="AA791" s="185"/>
      <c r="AB791" s="185"/>
      <c r="AC791" s="21"/>
    </row>
    <row r="792" customFormat="false" ht="15" hidden="false" customHeight="false" outlineLevel="0" collapsed="false">
      <c r="A792" s="176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67"/>
      <c r="V792" s="167"/>
      <c r="W792" s="167"/>
      <c r="X792" s="167"/>
      <c r="Y792" s="185"/>
      <c r="Z792" s="185"/>
      <c r="AA792" s="185"/>
      <c r="AB792" s="185"/>
      <c r="AC792" s="21"/>
    </row>
    <row r="793" customFormat="false" ht="15" hidden="false" customHeight="false" outlineLevel="0" collapsed="false">
      <c r="A793" s="176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67"/>
      <c r="V793" s="167"/>
      <c r="W793" s="167"/>
      <c r="X793" s="167"/>
      <c r="Y793" s="185"/>
      <c r="Z793" s="185"/>
      <c r="AA793" s="185"/>
      <c r="AB793" s="185"/>
      <c r="AC793" s="21"/>
    </row>
    <row r="794" customFormat="false" ht="15" hidden="false" customHeight="false" outlineLevel="0" collapsed="false">
      <c r="A794" s="176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67"/>
      <c r="V794" s="167"/>
      <c r="W794" s="167"/>
      <c r="X794" s="167"/>
      <c r="Y794" s="185"/>
      <c r="Z794" s="185"/>
      <c r="AA794" s="185"/>
      <c r="AB794" s="185"/>
      <c r="AC794" s="21"/>
    </row>
    <row r="795" customFormat="false" ht="15" hidden="false" customHeight="false" outlineLevel="0" collapsed="false">
      <c r="A795" s="176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67"/>
      <c r="V795" s="167"/>
      <c r="W795" s="167"/>
      <c r="X795" s="167"/>
      <c r="Y795" s="185"/>
      <c r="Z795" s="185"/>
      <c r="AA795" s="185"/>
      <c r="AB795" s="185"/>
      <c r="AC795" s="21"/>
    </row>
    <row r="796" customFormat="false" ht="15" hidden="false" customHeight="false" outlineLevel="0" collapsed="false">
      <c r="A796" s="176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67"/>
      <c r="V796" s="167"/>
      <c r="W796" s="167"/>
      <c r="X796" s="167"/>
      <c r="Y796" s="185"/>
      <c r="Z796" s="185"/>
      <c r="AA796" s="185"/>
      <c r="AB796" s="185"/>
      <c r="AC796" s="21"/>
    </row>
    <row r="797" customFormat="false" ht="15" hidden="false" customHeight="false" outlineLevel="0" collapsed="false">
      <c r="A797" s="176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67"/>
      <c r="V797" s="167"/>
      <c r="W797" s="167"/>
      <c r="X797" s="167"/>
      <c r="Y797" s="185"/>
      <c r="Z797" s="185"/>
      <c r="AA797" s="185"/>
      <c r="AB797" s="185"/>
      <c r="AC797" s="21"/>
    </row>
    <row r="798" customFormat="false" ht="15" hidden="false" customHeight="false" outlineLevel="0" collapsed="false">
      <c r="A798" s="176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67"/>
      <c r="V798" s="167"/>
      <c r="W798" s="167"/>
      <c r="X798" s="167"/>
      <c r="Y798" s="185"/>
      <c r="Z798" s="185"/>
      <c r="AA798" s="185"/>
      <c r="AB798" s="185"/>
      <c r="AC798" s="21"/>
    </row>
    <row r="799" customFormat="false" ht="15" hidden="false" customHeight="false" outlineLevel="0" collapsed="false">
      <c r="A799" s="176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67"/>
      <c r="V799" s="167"/>
      <c r="W799" s="167"/>
      <c r="X799" s="167"/>
      <c r="Y799" s="185"/>
      <c r="Z799" s="185"/>
      <c r="AA799" s="185"/>
      <c r="AB799" s="185"/>
      <c r="AC799" s="21"/>
    </row>
    <row r="800" customFormat="false" ht="15" hidden="false" customHeight="false" outlineLevel="0" collapsed="false">
      <c r="A800" s="176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67"/>
      <c r="V800" s="167"/>
      <c r="W800" s="167"/>
      <c r="X800" s="167"/>
      <c r="Y800" s="185"/>
      <c r="Z800" s="185"/>
      <c r="AA800" s="185"/>
      <c r="AB800" s="185"/>
      <c r="AC800" s="21"/>
    </row>
    <row r="801" customFormat="false" ht="15" hidden="false" customHeight="false" outlineLevel="0" collapsed="false">
      <c r="A801" s="176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67"/>
      <c r="V801" s="167"/>
      <c r="W801" s="167"/>
      <c r="X801" s="167"/>
      <c r="Y801" s="185"/>
      <c r="Z801" s="185"/>
      <c r="AA801" s="185"/>
      <c r="AB801" s="185"/>
      <c r="AC801" s="21"/>
    </row>
    <row r="802" customFormat="false" ht="15" hidden="false" customHeight="false" outlineLevel="0" collapsed="false">
      <c r="A802" s="176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67"/>
      <c r="V802" s="167"/>
      <c r="W802" s="167"/>
      <c r="X802" s="167"/>
      <c r="Y802" s="185"/>
      <c r="Z802" s="185"/>
      <c r="AA802" s="185"/>
      <c r="AB802" s="185"/>
      <c r="AC802" s="21"/>
    </row>
    <row r="803" customFormat="false" ht="15" hidden="false" customHeight="false" outlineLevel="0" collapsed="false">
      <c r="A803" s="176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67"/>
      <c r="V803" s="167"/>
      <c r="W803" s="167"/>
      <c r="X803" s="167"/>
      <c r="Y803" s="185"/>
      <c r="Z803" s="185"/>
      <c r="AA803" s="185"/>
      <c r="AB803" s="185"/>
      <c r="AC803" s="21"/>
    </row>
    <row r="804" customFormat="false" ht="15" hidden="false" customHeight="false" outlineLevel="0" collapsed="false">
      <c r="A804" s="176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67"/>
      <c r="V804" s="167"/>
      <c r="W804" s="167"/>
      <c r="X804" s="167"/>
      <c r="Y804" s="185"/>
      <c r="Z804" s="185"/>
      <c r="AA804" s="185"/>
      <c r="AB804" s="185"/>
      <c r="AC804" s="21"/>
    </row>
    <row r="805" customFormat="false" ht="15" hidden="false" customHeight="false" outlineLevel="0" collapsed="false">
      <c r="A805" s="176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67"/>
      <c r="V805" s="167"/>
      <c r="W805" s="167"/>
      <c r="X805" s="167"/>
      <c r="Y805" s="185"/>
      <c r="Z805" s="185"/>
      <c r="AA805" s="185"/>
      <c r="AB805" s="185"/>
      <c r="AC805" s="21"/>
    </row>
    <row r="806" customFormat="false" ht="15" hidden="false" customHeight="false" outlineLevel="0" collapsed="false">
      <c r="A806" s="176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67"/>
      <c r="V806" s="167"/>
      <c r="W806" s="167"/>
      <c r="X806" s="167"/>
      <c r="Y806" s="185"/>
      <c r="Z806" s="185"/>
      <c r="AA806" s="185"/>
      <c r="AB806" s="185"/>
      <c r="AC806" s="21"/>
    </row>
    <row r="807" customFormat="false" ht="15" hidden="false" customHeight="false" outlineLevel="0" collapsed="false">
      <c r="A807" s="176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67"/>
      <c r="V807" s="167"/>
      <c r="W807" s="167"/>
      <c r="X807" s="167"/>
      <c r="Y807" s="185"/>
      <c r="Z807" s="185"/>
      <c r="AA807" s="185"/>
      <c r="AB807" s="185"/>
      <c r="AC807" s="21"/>
    </row>
    <row r="808" customFormat="false" ht="15" hidden="false" customHeight="false" outlineLevel="0" collapsed="false">
      <c r="A808" s="176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67"/>
      <c r="V808" s="167"/>
      <c r="W808" s="167"/>
      <c r="X808" s="167"/>
      <c r="Y808" s="185"/>
      <c r="Z808" s="185"/>
      <c r="AA808" s="185"/>
      <c r="AB808" s="185"/>
      <c r="AC808" s="21"/>
    </row>
    <row r="809" customFormat="false" ht="15" hidden="false" customHeight="false" outlineLevel="0" collapsed="false">
      <c r="A809" s="176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67"/>
      <c r="V809" s="167"/>
      <c r="W809" s="167"/>
      <c r="X809" s="167"/>
      <c r="Y809" s="185"/>
      <c r="Z809" s="185"/>
      <c r="AA809" s="185"/>
      <c r="AB809" s="185"/>
      <c r="AC809" s="21"/>
    </row>
    <row r="810" customFormat="false" ht="15" hidden="false" customHeight="false" outlineLevel="0" collapsed="false">
      <c r="A810" s="176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67"/>
      <c r="V810" s="167"/>
      <c r="W810" s="167"/>
      <c r="X810" s="167"/>
      <c r="Y810" s="185"/>
      <c r="Z810" s="185"/>
      <c r="AA810" s="185"/>
      <c r="AB810" s="185"/>
      <c r="AC810" s="21"/>
    </row>
    <row r="811" customFormat="false" ht="15" hidden="false" customHeight="false" outlineLevel="0" collapsed="false">
      <c r="A811" s="176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67"/>
      <c r="V811" s="167"/>
      <c r="W811" s="167"/>
      <c r="X811" s="167"/>
      <c r="Y811" s="185"/>
      <c r="Z811" s="185"/>
      <c r="AA811" s="185"/>
      <c r="AB811" s="185"/>
      <c r="AC811" s="21"/>
    </row>
    <row r="812" customFormat="false" ht="15" hidden="false" customHeight="false" outlineLevel="0" collapsed="false">
      <c r="A812" s="176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67"/>
      <c r="V812" s="167"/>
      <c r="W812" s="167"/>
      <c r="X812" s="167"/>
      <c r="Y812" s="185"/>
      <c r="Z812" s="185"/>
      <c r="AA812" s="185"/>
      <c r="AB812" s="185"/>
      <c r="AC812" s="21"/>
    </row>
    <row r="813" customFormat="false" ht="15" hidden="false" customHeight="false" outlineLevel="0" collapsed="false">
      <c r="A813" s="176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67"/>
      <c r="V813" s="167"/>
      <c r="W813" s="167"/>
      <c r="X813" s="167"/>
      <c r="Y813" s="185"/>
      <c r="Z813" s="185"/>
      <c r="AA813" s="185"/>
      <c r="AB813" s="185"/>
      <c r="AC813" s="21"/>
    </row>
    <row r="814" customFormat="false" ht="15" hidden="false" customHeight="false" outlineLevel="0" collapsed="false">
      <c r="A814" s="176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67"/>
      <c r="V814" s="167"/>
      <c r="W814" s="167"/>
      <c r="X814" s="167"/>
      <c r="Y814" s="185"/>
      <c r="Z814" s="185"/>
      <c r="AA814" s="185"/>
      <c r="AB814" s="185"/>
      <c r="AC814" s="21"/>
    </row>
    <row r="815" customFormat="false" ht="15" hidden="false" customHeight="false" outlineLevel="0" collapsed="false">
      <c r="A815" s="176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67"/>
      <c r="V815" s="167"/>
      <c r="W815" s="167"/>
      <c r="X815" s="167"/>
      <c r="Y815" s="185"/>
      <c r="Z815" s="185"/>
      <c r="AA815" s="185"/>
      <c r="AB815" s="185"/>
      <c r="AC815" s="21"/>
    </row>
    <row r="816" customFormat="false" ht="15" hidden="false" customHeight="false" outlineLevel="0" collapsed="false">
      <c r="A816" s="176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67"/>
      <c r="V816" s="167"/>
      <c r="W816" s="167"/>
      <c r="X816" s="167"/>
      <c r="Y816" s="185"/>
      <c r="Z816" s="185"/>
      <c r="AA816" s="185"/>
      <c r="AB816" s="185"/>
      <c r="AC816" s="21"/>
    </row>
    <row r="817" customFormat="false" ht="15" hidden="false" customHeight="false" outlineLevel="0" collapsed="false">
      <c r="A817" s="176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67"/>
      <c r="V817" s="167"/>
      <c r="W817" s="167"/>
      <c r="X817" s="167"/>
      <c r="Y817" s="185"/>
      <c r="Z817" s="185"/>
      <c r="AA817" s="185"/>
      <c r="AB817" s="185"/>
      <c r="AC817" s="21"/>
    </row>
    <row r="818" customFormat="false" ht="15" hidden="false" customHeight="false" outlineLevel="0" collapsed="false">
      <c r="A818" s="176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67"/>
      <c r="V818" s="167"/>
      <c r="W818" s="167"/>
      <c r="X818" s="167"/>
      <c r="Y818" s="185"/>
      <c r="Z818" s="185"/>
      <c r="AA818" s="185"/>
      <c r="AB818" s="185"/>
      <c r="AC818" s="21"/>
    </row>
    <row r="819" customFormat="false" ht="15" hidden="false" customHeight="false" outlineLevel="0" collapsed="false">
      <c r="A819" s="176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67"/>
      <c r="V819" s="167"/>
      <c r="W819" s="167"/>
      <c r="X819" s="167"/>
      <c r="Y819" s="185"/>
      <c r="Z819" s="185"/>
      <c r="AA819" s="185"/>
      <c r="AB819" s="185"/>
      <c r="AC819" s="21"/>
    </row>
    <row r="820" customFormat="false" ht="15" hidden="false" customHeight="false" outlineLevel="0" collapsed="false">
      <c r="A820" s="176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67"/>
      <c r="V820" s="167"/>
      <c r="W820" s="167"/>
      <c r="X820" s="167"/>
      <c r="Y820" s="185"/>
      <c r="Z820" s="185"/>
      <c r="AA820" s="185"/>
      <c r="AB820" s="185"/>
      <c r="AC820" s="21"/>
    </row>
    <row r="821" customFormat="false" ht="15" hidden="false" customHeight="false" outlineLevel="0" collapsed="false">
      <c r="A821" s="176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67"/>
      <c r="V821" s="167"/>
      <c r="W821" s="167"/>
      <c r="X821" s="167"/>
      <c r="Y821" s="185"/>
      <c r="Z821" s="185"/>
      <c r="AA821" s="185"/>
      <c r="AB821" s="185"/>
      <c r="AC821" s="21"/>
    </row>
    <row r="822" customFormat="false" ht="15" hidden="false" customHeight="false" outlineLevel="0" collapsed="false">
      <c r="A822" s="176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67"/>
      <c r="V822" s="167"/>
      <c r="W822" s="167"/>
      <c r="X822" s="167"/>
      <c r="Y822" s="185"/>
      <c r="Z822" s="185"/>
      <c r="AA822" s="185"/>
      <c r="AB822" s="185"/>
      <c r="AC822" s="21"/>
    </row>
    <row r="823" customFormat="false" ht="15" hidden="false" customHeight="false" outlineLevel="0" collapsed="false">
      <c r="A823" s="176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67"/>
      <c r="V823" s="167"/>
      <c r="W823" s="167"/>
      <c r="X823" s="167"/>
      <c r="Y823" s="185"/>
      <c r="Z823" s="185"/>
      <c r="AA823" s="185"/>
      <c r="AB823" s="185"/>
      <c r="AC823" s="21"/>
    </row>
    <row r="824" customFormat="false" ht="15" hidden="false" customHeight="false" outlineLevel="0" collapsed="false">
      <c r="A824" s="176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67"/>
      <c r="V824" s="167"/>
      <c r="W824" s="167"/>
      <c r="X824" s="167"/>
      <c r="Y824" s="185"/>
      <c r="Z824" s="185"/>
      <c r="AA824" s="185"/>
      <c r="AB824" s="185"/>
      <c r="AC824" s="21"/>
    </row>
    <row r="825" customFormat="false" ht="15" hidden="false" customHeight="false" outlineLevel="0" collapsed="false">
      <c r="A825" s="176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67"/>
      <c r="V825" s="167"/>
      <c r="W825" s="167"/>
      <c r="X825" s="167"/>
      <c r="Y825" s="185"/>
      <c r="Z825" s="185"/>
      <c r="AA825" s="185"/>
      <c r="AB825" s="185"/>
      <c r="AC825" s="21"/>
    </row>
    <row r="826" customFormat="false" ht="15" hidden="false" customHeight="false" outlineLevel="0" collapsed="false">
      <c r="A826" s="176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67"/>
      <c r="V826" s="167"/>
      <c r="W826" s="167"/>
      <c r="X826" s="167"/>
      <c r="Y826" s="185"/>
      <c r="Z826" s="185"/>
      <c r="AA826" s="185"/>
      <c r="AB826" s="185"/>
      <c r="AC826" s="21"/>
    </row>
    <row r="827" customFormat="false" ht="15" hidden="false" customHeight="false" outlineLevel="0" collapsed="false">
      <c r="A827" s="176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67"/>
      <c r="V827" s="167"/>
      <c r="W827" s="167"/>
      <c r="X827" s="167"/>
      <c r="Y827" s="185"/>
      <c r="Z827" s="185"/>
      <c r="AA827" s="185"/>
      <c r="AB827" s="185"/>
      <c r="AC827" s="21"/>
    </row>
    <row r="828" customFormat="false" ht="15" hidden="false" customHeight="false" outlineLevel="0" collapsed="false">
      <c r="A828" s="176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67"/>
      <c r="V828" s="167"/>
      <c r="W828" s="167"/>
      <c r="X828" s="167"/>
      <c r="Y828" s="185"/>
      <c r="Z828" s="185"/>
      <c r="AA828" s="185"/>
      <c r="AB828" s="185"/>
      <c r="AC828" s="21"/>
    </row>
    <row r="829" customFormat="false" ht="15" hidden="false" customHeight="false" outlineLevel="0" collapsed="false">
      <c r="A829" s="176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67"/>
      <c r="V829" s="167"/>
      <c r="W829" s="167"/>
      <c r="X829" s="167"/>
      <c r="Y829" s="185"/>
      <c r="Z829" s="185"/>
      <c r="AA829" s="185"/>
      <c r="AB829" s="185"/>
      <c r="AC829" s="21"/>
    </row>
    <row r="830" customFormat="false" ht="15" hidden="false" customHeight="false" outlineLevel="0" collapsed="false">
      <c r="A830" s="176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67"/>
      <c r="V830" s="167"/>
      <c r="W830" s="167"/>
      <c r="X830" s="167"/>
      <c r="Y830" s="185"/>
      <c r="Z830" s="185"/>
      <c r="AA830" s="185"/>
      <c r="AB830" s="185"/>
      <c r="AC830" s="21"/>
    </row>
    <row r="831" customFormat="false" ht="15" hidden="false" customHeight="false" outlineLevel="0" collapsed="false">
      <c r="A831" s="176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67"/>
      <c r="V831" s="167"/>
      <c r="W831" s="167"/>
      <c r="X831" s="167"/>
      <c r="Y831" s="185"/>
      <c r="Z831" s="185"/>
      <c r="AA831" s="185"/>
      <c r="AB831" s="185"/>
      <c r="AC831" s="21"/>
    </row>
    <row r="832" customFormat="false" ht="15" hidden="false" customHeight="false" outlineLevel="0" collapsed="false">
      <c r="A832" s="176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67"/>
      <c r="V832" s="167"/>
      <c r="W832" s="167"/>
      <c r="X832" s="167"/>
      <c r="Y832" s="185"/>
      <c r="Z832" s="185"/>
      <c r="AA832" s="185"/>
      <c r="AB832" s="185"/>
      <c r="AC832" s="21"/>
    </row>
    <row r="833" customFormat="false" ht="15" hidden="false" customHeight="false" outlineLevel="0" collapsed="false">
      <c r="A833" s="176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67"/>
      <c r="V833" s="167"/>
      <c r="W833" s="167"/>
      <c r="X833" s="167"/>
      <c r="Y833" s="185"/>
      <c r="Z833" s="185"/>
      <c r="AA833" s="185"/>
      <c r="AB833" s="185"/>
      <c r="AC833" s="21"/>
    </row>
    <row r="834" customFormat="false" ht="15" hidden="false" customHeight="false" outlineLevel="0" collapsed="false">
      <c r="A834" s="176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67"/>
      <c r="V834" s="167"/>
      <c r="W834" s="167"/>
      <c r="X834" s="167"/>
      <c r="Y834" s="185"/>
      <c r="Z834" s="185"/>
      <c r="AA834" s="185"/>
      <c r="AB834" s="185"/>
      <c r="AC834" s="21"/>
    </row>
    <row r="835" customFormat="false" ht="15" hidden="false" customHeight="false" outlineLevel="0" collapsed="false">
      <c r="A835" s="176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67"/>
      <c r="V835" s="167"/>
      <c r="W835" s="167"/>
      <c r="X835" s="167"/>
      <c r="Y835" s="185"/>
      <c r="Z835" s="185"/>
      <c r="AA835" s="185"/>
      <c r="AB835" s="185"/>
      <c r="AC835" s="21"/>
    </row>
    <row r="836" customFormat="false" ht="15" hidden="false" customHeight="false" outlineLevel="0" collapsed="false">
      <c r="A836" s="176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67"/>
      <c r="V836" s="167"/>
      <c r="W836" s="167"/>
      <c r="X836" s="167"/>
      <c r="Y836" s="185"/>
      <c r="Z836" s="185"/>
      <c r="AA836" s="185"/>
      <c r="AB836" s="185"/>
      <c r="AC836" s="21"/>
    </row>
    <row r="837" customFormat="false" ht="15" hidden="false" customHeight="false" outlineLevel="0" collapsed="false">
      <c r="A837" s="176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67"/>
      <c r="V837" s="167"/>
      <c r="W837" s="167"/>
      <c r="X837" s="167"/>
      <c r="Y837" s="185"/>
      <c r="Z837" s="185"/>
      <c r="AA837" s="185"/>
      <c r="AB837" s="185"/>
      <c r="AC837" s="21"/>
    </row>
    <row r="838" customFormat="false" ht="15" hidden="false" customHeight="false" outlineLevel="0" collapsed="false">
      <c r="A838" s="176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67"/>
      <c r="V838" s="167"/>
      <c r="W838" s="167"/>
      <c r="X838" s="167"/>
      <c r="Y838" s="185"/>
      <c r="Z838" s="185"/>
      <c r="AA838" s="185"/>
      <c r="AB838" s="185"/>
      <c r="AC838" s="21"/>
    </row>
    <row r="839" customFormat="false" ht="15" hidden="false" customHeight="false" outlineLevel="0" collapsed="false">
      <c r="A839" s="176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67"/>
      <c r="V839" s="167"/>
      <c r="W839" s="167"/>
      <c r="X839" s="167"/>
      <c r="Y839" s="185"/>
      <c r="Z839" s="185"/>
      <c r="AA839" s="185"/>
      <c r="AB839" s="185"/>
      <c r="AC839" s="21"/>
    </row>
    <row r="840" customFormat="false" ht="15" hidden="false" customHeight="false" outlineLevel="0" collapsed="false">
      <c r="A840" s="176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67"/>
      <c r="V840" s="167"/>
      <c r="W840" s="167"/>
      <c r="X840" s="167"/>
      <c r="Y840" s="185"/>
      <c r="Z840" s="185"/>
      <c r="AA840" s="185"/>
      <c r="AB840" s="185"/>
      <c r="AC840" s="21"/>
    </row>
    <row r="841" customFormat="false" ht="15" hidden="false" customHeight="false" outlineLevel="0" collapsed="false">
      <c r="A841" s="176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67"/>
      <c r="V841" s="167"/>
      <c r="W841" s="167"/>
      <c r="X841" s="167"/>
      <c r="Y841" s="185"/>
      <c r="Z841" s="185"/>
      <c r="AA841" s="185"/>
      <c r="AB841" s="185"/>
      <c r="AC841" s="21"/>
    </row>
    <row r="842" customFormat="false" ht="15" hidden="false" customHeight="false" outlineLevel="0" collapsed="false">
      <c r="A842" s="176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67"/>
      <c r="V842" s="167"/>
      <c r="W842" s="167"/>
      <c r="X842" s="167"/>
      <c r="Y842" s="185"/>
      <c r="Z842" s="185"/>
      <c r="AA842" s="185"/>
      <c r="AB842" s="185"/>
      <c r="AC842" s="21"/>
    </row>
    <row r="843" customFormat="false" ht="15" hidden="false" customHeight="false" outlineLevel="0" collapsed="false">
      <c r="A843" s="176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67"/>
      <c r="V843" s="167"/>
      <c r="W843" s="167"/>
      <c r="X843" s="167"/>
      <c r="Y843" s="185"/>
      <c r="Z843" s="185"/>
      <c r="AA843" s="185"/>
      <c r="AB843" s="185"/>
      <c r="AC843" s="21"/>
    </row>
    <row r="844" customFormat="false" ht="15" hidden="false" customHeight="false" outlineLevel="0" collapsed="false">
      <c r="A844" s="176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67"/>
      <c r="V844" s="167"/>
      <c r="W844" s="167"/>
      <c r="X844" s="167"/>
      <c r="Y844" s="185"/>
      <c r="Z844" s="185"/>
      <c r="AA844" s="185"/>
      <c r="AB844" s="185"/>
      <c r="AC844" s="21"/>
    </row>
    <row r="845" customFormat="false" ht="15" hidden="false" customHeight="false" outlineLevel="0" collapsed="false">
      <c r="A845" s="176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67"/>
      <c r="V845" s="167"/>
      <c r="W845" s="167"/>
      <c r="X845" s="167"/>
      <c r="Y845" s="185"/>
      <c r="Z845" s="185"/>
      <c r="AA845" s="185"/>
      <c r="AB845" s="185"/>
      <c r="AC845" s="21"/>
    </row>
    <row r="846" customFormat="false" ht="15" hidden="false" customHeight="false" outlineLevel="0" collapsed="false">
      <c r="A846" s="176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67"/>
      <c r="V846" s="167"/>
      <c r="W846" s="167"/>
      <c r="X846" s="167"/>
      <c r="Y846" s="185"/>
      <c r="Z846" s="185"/>
      <c r="AA846" s="185"/>
      <c r="AB846" s="185"/>
      <c r="AC846" s="21"/>
    </row>
    <row r="847" customFormat="false" ht="15" hidden="false" customHeight="false" outlineLevel="0" collapsed="false">
      <c r="A847" s="176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67"/>
      <c r="V847" s="167"/>
      <c r="W847" s="167"/>
      <c r="X847" s="167"/>
      <c r="Y847" s="185"/>
      <c r="Z847" s="185"/>
      <c r="AA847" s="185"/>
      <c r="AB847" s="185"/>
      <c r="AC847" s="21"/>
    </row>
    <row r="848" customFormat="false" ht="15" hidden="false" customHeight="false" outlineLevel="0" collapsed="false">
      <c r="A848" s="176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67"/>
      <c r="V848" s="167"/>
      <c r="W848" s="167"/>
      <c r="X848" s="167"/>
      <c r="Y848" s="185"/>
      <c r="Z848" s="185"/>
      <c r="AA848" s="185"/>
      <c r="AB848" s="185"/>
      <c r="AC848" s="21"/>
    </row>
    <row r="849" customFormat="false" ht="15" hidden="false" customHeight="false" outlineLevel="0" collapsed="false">
      <c r="A849" s="176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67"/>
      <c r="V849" s="167"/>
      <c r="W849" s="167"/>
      <c r="X849" s="167"/>
      <c r="Y849" s="185"/>
      <c r="Z849" s="185"/>
      <c r="AA849" s="185"/>
      <c r="AB849" s="185"/>
      <c r="AC849" s="21"/>
    </row>
    <row r="850" customFormat="false" ht="15" hidden="false" customHeight="false" outlineLevel="0" collapsed="false">
      <c r="A850" s="176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67"/>
      <c r="V850" s="167"/>
      <c r="W850" s="167"/>
      <c r="X850" s="167"/>
      <c r="Y850" s="185"/>
      <c r="Z850" s="185"/>
      <c r="AA850" s="185"/>
      <c r="AB850" s="185"/>
      <c r="AC850" s="21"/>
    </row>
    <row r="851" customFormat="false" ht="15" hidden="false" customHeight="false" outlineLevel="0" collapsed="false">
      <c r="A851" s="176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67"/>
      <c r="V851" s="167"/>
      <c r="W851" s="167"/>
      <c r="X851" s="167"/>
      <c r="Y851" s="185"/>
      <c r="Z851" s="185"/>
      <c r="AA851" s="185"/>
      <c r="AB851" s="185"/>
      <c r="AC851" s="21"/>
    </row>
    <row r="852" customFormat="false" ht="15" hidden="false" customHeight="false" outlineLevel="0" collapsed="false">
      <c r="A852" s="176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67"/>
      <c r="V852" s="167"/>
      <c r="W852" s="167"/>
      <c r="X852" s="167"/>
      <c r="Y852" s="185"/>
      <c r="Z852" s="185"/>
      <c r="AA852" s="185"/>
      <c r="AB852" s="185"/>
      <c r="AC852" s="21"/>
    </row>
    <row r="853" customFormat="false" ht="15" hidden="false" customHeight="false" outlineLevel="0" collapsed="false">
      <c r="A853" s="176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67"/>
      <c r="V853" s="167"/>
      <c r="W853" s="167"/>
      <c r="X853" s="167"/>
      <c r="Y853" s="185"/>
      <c r="Z853" s="185"/>
      <c r="AA853" s="185"/>
      <c r="AB853" s="185"/>
      <c r="AC853" s="21"/>
    </row>
    <row r="854" customFormat="false" ht="15" hidden="false" customHeight="false" outlineLevel="0" collapsed="false">
      <c r="A854" s="176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67"/>
      <c r="V854" s="167"/>
      <c r="W854" s="167"/>
      <c r="X854" s="167"/>
      <c r="Y854" s="185"/>
      <c r="Z854" s="185"/>
      <c r="AA854" s="185"/>
      <c r="AB854" s="185"/>
      <c r="AC854" s="21"/>
    </row>
    <row r="855" customFormat="false" ht="15" hidden="false" customHeight="false" outlineLevel="0" collapsed="false">
      <c r="A855" s="176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67"/>
      <c r="V855" s="167"/>
      <c r="W855" s="167"/>
      <c r="X855" s="167"/>
      <c r="Y855" s="185"/>
      <c r="Z855" s="185"/>
      <c r="AA855" s="185"/>
      <c r="AB855" s="185"/>
      <c r="AC855" s="21"/>
    </row>
    <row r="856" customFormat="false" ht="15" hidden="false" customHeight="false" outlineLevel="0" collapsed="false">
      <c r="A856" s="176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67"/>
      <c r="V856" s="167"/>
      <c r="W856" s="167"/>
      <c r="X856" s="167"/>
      <c r="Y856" s="185"/>
      <c r="Z856" s="185"/>
      <c r="AA856" s="185"/>
      <c r="AB856" s="185"/>
      <c r="AC856" s="21"/>
    </row>
    <row r="857" customFormat="false" ht="15" hidden="false" customHeight="false" outlineLevel="0" collapsed="false">
      <c r="A857" s="176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67"/>
      <c r="V857" s="167"/>
      <c r="W857" s="167"/>
      <c r="X857" s="167"/>
      <c r="Y857" s="185"/>
      <c r="Z857" s="185"/>
      <c r="AA857" s="185"/>
      <c r="AB857" s="185"/>
      <c r="AC857" s="21"/>
    </row>
    <row r="858" customFormat="false" ht="15" hidden="false" customHeight="false" outlineLevel="0" collapsed="false">
      <c r="A858" s="176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67"/>
      <c r="V858" s="167"/>
      <c r="W858" s="167"/>
      <c r="X858" s="167"/>
      <c r="Y858" s="185"/>
      <c r="Z858" s="185"/>
      <c r="AA858" s="185"/>
      <c r="AB858" s="185"/>
      <c r="AC858" s="21"/>
    </row>
    <row r="859" customFormat="false" ht="15" hidden="false" customHeight="false" outlineLevel="0" collapsed="false">
      <c r="A859" s="176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67"/>
      <c r="V859" s="167"/>
      <c r="W859" s="167"/>
      <c r="X859" s="167"/>
      <c r="Y859" s="185"/>
      <c r="Z859" s="185"/>
      <c r="AA859" s="185"/>
      <c r="AB859" s="185"/>
      <c r="AC859" s="21"/>
    </row>
    <row r="860" customFormat="false" ht="15" hidden="false" customHeight="false" outlineLevel="0" collapsed="false">
      <c r="A860" s="176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67"/>
      <c r="V860" s="167"/>
      <c r="W860" s="167"/>
      <c r="X860" s="167"/>
      <c r="Y860" s="185"/>
      <c r="Z860" s="185"/>
      <c r="AA860" s="185"/>
      <c r="AB860" s="185"/>
      <c r="AC860" s="21"/>
    </row>
    <row r="861" customFormat="false" ht="15" hidden="false" customHeight="false" outlineLevel="0" collapsed="false">
      <c r="A861" s="176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67"/>
      <c r="V861" s="167"/>
      <c r="W861" s="167"/>
      <c r="X861" s="167"/>
      <c r="Y861" s="185"/>
      <c r="Z861" s="185"/>
      <c r="AA861" s="185"/>
      <c r="AB861" s="185"/>
      <c r="AC861" s="21"/>
    </row>
    <row r="862" customFormat="false" ht="15" hidden="false" customHeight="false" outlineLevel="0" collapsed="false">
      <c r="A862" s="176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67"/>
      <c r="V862" s="167"/>
      <c r="W862" s="167"/>
      <c r="X862" s="167"/>
      <c r="Y862" s="185"/>
      <c r="Z862" s="185"/>
      <c r="AA862" s="185"/>
      <c r="AB862" s="185"/>
      <c r="AC862" s="21"/>
    </row>
    <row r="863" customFormat="false" ht="15" hidden="false" customHeight="false" outlineLevel="0" collapsed="false">
      <c r="A863" s="176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67"/>
      <c r="V863" s="167"/>
      <c r="W863" s="167"/>
      <c r="X863" s="167"/>
      <c r="Y863" s="185"/>
      <c r="Z863" s="185"/>
      <c r="AA863" s="185"/>
      <c r="AB863" s="185"/>
      <c r="AC863" s="21"/>
    </row>
    <row r="864" customFormat="false" ht="15" hidden="false" customHeight="false" outlineLevel="0" collapsed="false">
      <c r="A864" s="176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67"/>
      <c r="V864" s="167"/>
      <c r="W864" s="167"/>
      <c r="X864" s="167"/>
      <c r="Y864" s="185"/>
      <c r="Z864" s="185"/>
      <c r="AA864" s="185"/>
      <c r="AB864" s="185"/>
      <c r="AC864" s="21"/>
    </row>
    <row r="865" customFormat="false" ht="15" hidden="false" customHeight="false" outlineLevel="0" collapsed="false">
      <c r="A865" s="176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67"/>
      <c r="V865" s="167"/>
      <c r="W865" s="167"/>
      <c r="X865" s="167"/>
      <c r="Y865" s="185"/>
      <c r="Z865" s="185"/>
      <c r="AA865" s="185"/>
      <c r="AB865" s="185"/>
      <c r="AC865" s="21"/>
    </row>
    <row r="866" customFormat="false" ht="15" hidden="false" customHeight="false" outlineLevel="0" collapsed="false">
      <c r="A866" s="176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67"/>
      <c r="V866" s="167"/>
      <c r="W866" s="167"/>
      <c r="X866" s="167"/>
      <c r="Y866" s="185"/>
      <c r="Z866" s="185"/>
      <c r="AA866" s="185"/>
      <c r="AB866" s="185"/>
      <c r="AC866" s="21"/>
    </row>
    <row r="867" customFormat="false" ht="15" hidden="false" customHeight="false" outlineLevel="0" collapsed="false">
      <c r="A867" s="176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67"/>
      <c r="V867" s="167"/>
      <c r="W867" s="167"/>
      <c r="X867" s="167"/>
      <c r="Y867" s="185"/>
      <c r="Z867" s="185"/>
      <c r="AA867" s="185"/>
      <c r="AB867" s="185"/>
      <c r="AC867" s="21"/>
    </row>
    <row r="868" customFormat="false" ht="15" hidden="false" customHeight="false" outlineLevel="0" collapsed="false">
      <c r="A868" s="176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67"/>
      <c r="V868" s="167"/>
      <c r="W868" s="167"/>
      <c r="X868" s="167"/>
      <c r="Y868" s="185"/>
      <c r="Z868" s="185"/>
      <c r="AA868" s="185"/>
      <c r="AB868" s="185"/>
      <c r="AC868" s="21"/>
    </row>
    <row r="869" customFormat="false" ht="15" hidden="false" customHeight="false" outlineLevel="0" collapsed="false">
      <c r="A869" s="176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67"/>
      <c r="V869" s="167"/>
      <c r="W869" s="167"/>
      <c r="X869" s="167"/>
      <c r="Y869" s="185"/>
      <c r="Z869" s="185"/>
      <c r="AA869" s="185"/>
      <c r="AB869" s="185"/>
      <c r="AC869" s="21"/>
    </row>
    <row r="870" customFormat="false" ht="15" hidden="false" customHeight="false" outlineLevel="0" collapsed="false">
      <c r="A870" s="176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67"/>
      <c r="V870" s="167"/>
      <c r="W870" s="167"/>
      <c r="X870" s="167"/>
      <c r="Y870" s="185"/>
      <c r="Z870" s="185"/>
      <c r="AA870" s="185"/>
      <c r="AB870" s="185"/>
      <c r="AC870" s="21"/>
    </row>
    <row r="871" customFormat="false" ht="15" hidden="false" customHeight="false" outlineLevel="0" collapsed="false">
      <c r="A871" s="176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67"/>
      <c r="V871" s="167"/>
      <c r="W871" s="167"/>
      <c r="X871" s="167"/>
      <c r="Y871" s="185"/>
      <c r="Z871" s="185"/>
      <c r="AA871" s="185"/>
      <c r="AB871" s="185"/>
      <c r="AC871" s="21"/>
    </row>
    <row r="872" customFormat="false" ht="15" hidden="false" customHeight="false" outlineLevel="0" collapsed="false">
      <c r="A872" s="176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67"/>
      <c r="V872" s="167"/>
      <c r="W872" s="167"/>
      <c r="X872" s="167"/>
      <c r="Y872" s="185"/>
      <c r="Z872" s="185"/>
      <c r="AA872" s="185"/>
      <c r="AB872" s="185"/>
      <c r="AC872" s="21"/>
    </row>
    <row r="873" customFormat="false" ht="15" hidden="false" customHeight="false" outlineLevel="0" collapsed="false">
      <c r="A873" s="176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67"/>
      <c r="V873" s="167"/>
      <c r="W873" s="167"/>
      <c r="X873" s="167"/>
      <c r="Y873" s="185"/>
      <c r="Z873" s="185"/>
      <c r="AA873" s="185"/>
      <c r="AB873" s="185"/>
      <c r="AC873" s="21"/>
    </row>
    <row r="874" customFormat="false" ht="15" hidden="false" customHeight="false" outlineLevel="0" collapsed="false">
      <c r="A874" s="176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67"/>
      <c r="V874" s="167"/>
      <c r="W874" s="167"/>
      <c r="X874" s="167"/>
      <c r="Y874" s="185"/>
      <c r="Z874" s="185"/>
      <c r="AA874" s="185"/>
      <c r="AB874" s="185"/>
      <c r="AC874" s="21"/>
    </row>
    <row r="875" customFormat="false" ht="15" hidden="false" customHeight="false" outlineLevel="0" collapsed="false">
      <c r="A875" s="176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67"/>
      <c r="V875" s="167"/>
      <c r="W875" s="167"/>
      <c r="X875" s="167"/>
      <c r="Y875" s="185"/>
      <c r="Z875" s="185"/>
      <c r="AA875" s="185"/>
      <c r="AB875" s="185"/>
      <c r="AC875" s="21"/>
    </row>
    <row r="876" customFormat="false" ht="15" hidden="false" customHeight="false" outlineLevel="0" collapsed="false">
      <c r="A876" s="176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67"/>
      <c r="V876" s="167"/>
      <c r="W876" s="167"/>
      <c r="X876" s="167"/>
      <c r="Y876" s="185"/>
      <c r="Z876" s="185"/>
      <c r="AA876" s="185"/>
      <c r="AB876" s="185"/>
      <c r="AC876" s="21"/>
    </row>
    <row r="877" customFormat="false" ht="15" hidden="false" customHeight="false" outlineLevel="0" collapsed="false">
      <c r="A877" s="176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67"/>
      <c r="V877" s="167"/>
      <c r="W877" s="167"/>
      <c r="X877" s="167"/>
      <c r="Y877" s="185"/>
      <c r="Z877" s="185"/>
      <c r="AA877" s="185"/>
      <c r="AB877" s="185"/>
      <c r="AC877" s="21"/>
    </row>
    <row r="878" customFormat="false" ht="15" hidden="false" customHeight="false" outlineLevel="0" collapsed="false">
      <c r="A878" s="176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67"/>
      <c r="V878" s="167"/>
      <c r="W878" s="167"/>
      <c r="X878" s="167"/>
      <c r="Y878" s="185"/>
      <c r="Z878" s="185"/>
      <c r="AA878" s="185"/>
      <c r="AB878" s="185"/>
      <c r="AC878" s="21"/>
    </row>
    <row r="879" customFormat="false" ht="15" hidden="false" customHeight="false" outlineLevel="0" collapsed="false">
      <c r="A879" s="176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67"/>
      <c r="V879" s="167"/>
      <c r="W879" s="167"/>
      <c r="X879" s="167"/>
      <c r="Y879" s="185"/>
      <c r="Z879" s="185"/>
      <c r="AA879" s="185"/>
      <c r="AB879" s="185"/>
      <c r="AC879" s="21"/>
    </row>
    <row r="880" customFormat="false" ht="15" hidden="false" customHeight="false" outlineLevel="0" collapsed="false">
      <c r="A880" s="176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67"/>
      <c r="V880" s="167"/>
      <c r="W880" s="167"/>
      <c r="X880" s="167"/>
      <c r="Y880" s="185"/>
      <c r="Z880" s="185"/>
      <c r="AA880" s="185"/>
      <c r="AB880" s="185"/>
      <c r="AC880" s="21"/>
    </row>
    <row r="881" customFormat="false" ht="15" hidden="false" customHeight="false" outlineLevel="0" collapsed="false">
      <c r="A881" s="176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67"/>
      <c r="V881" s="167"/>
      <c r="W881" s="167"/>
      <c r="X881" s="167"/>
      <c r="Y881" s="185"/>
      <c r="Z881" s="185"/>
      <c r="AA881" s="185"/>
      <c r="AB881" s="185"/>
      <c r="AC881" s="21"/>
    </row>
    <row r="882" customFormat="false" ht="15" hidden="false" customHeight="false" outlineLevel="0" collapsed="false">
      <c r="A882" s="176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67"/>
      <c r="V882" s="167"/>
      <c r="W882" s="167"/>
      <c r="X882" s="167"/>
      <c r="Y882" s="185"/>
      <c r="Z882" s="185"/>
      <c r="AA882" s="185"/>
      <c r="AB882" s="185"/>
      <c r="AC882" s="21"/>
    </row>
    <row r="883" customFormat="false" ht="15" hidden="false" customHeight="false" outlineLevel="0" collapsed="false">
      <c r="A883" s="176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67"/>
      <c r="V883" s="167"/>
      <c r="W883" s="167"/>
      <c r="X883" s="167"/>
      <c r="Y883" s="185"/>
      <c r="Z883" s="185"/>
      <c r="AA883" s="185"/>
      <c r="AB883" s="185"/>
      <c r="AC883" s="21"/>
    </row>
    <row r="884" customFormat="false" ht="15" hidden="false" customHeight="false" outlineLevel="0" collapsed="false">
      <c r="A884" s="176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67"/>
      <c r="V884" s="167"/>
      <c r="W884" s="167"/>
      <c r="X884" s="167"/>
      <c r="Y884" s="185"/>
      <c r="Z884" s="185"/>
      <c r="AA884" s="185"/>
      <c r="AB884" s="185"/>
      <c r="AC884" s="21"/>
    </row>
    <row r="885" customFormat="false" ht="15" hidden="false" customHeight="false" outlineLevel="0" collapsed="false">
      <c r="A885" s="176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67"/>
      <c r="V885" s="167"/>
      <c r="W885" s="167"/>
      <c r="X885" s="167"/>
      <c r="Y885" s="185"/>
      <c r="Z885" s="185"/>
      <c r="AA885" s="185"/>
      <c r="AB885" s="185"/>
      <c r="AC885" s="21"/>
    </row>
    <row r="886" customFormat="false" ht="15" hidden="false" customHeight="false" outlineLevel="0" collapsed="false">
      <c r="A886" s="176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67"/>
      <c r="V886" s="167"/>
      <c r="W886" s="167"/>
      <c r="X886" s="167"/>
      <c r="Y886" s="185"/>
      <c r="Z886" s="185"/>
      <c r="AA886" s="185"/>
      <c r="AB886" s="185"/>
      <c r="AC886" s="21"/>
    </row>
    <row r="887" customFormat="false" ht="15" hidden="false" customHeight="false" outlineLevel="0" collapsed="false">
      <c r="A887" s="176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67"/>
      <c r="V887" s="167"/>
      <c r="W887" s="167"/>
      <c r="X887" s="167"/>
      <c r="Y887" s="185"/>
      <c r="Z887" s="185"/>
      <c r="AA887" s="185"/>
      <c r="AB887" s="185"/>
      <c r="AC887" s="21"/>
    </row>
    <row r="888" customFormat="false" ht="15" hidden="false" customHeight="false" outlineLevel="0" collapsed="false">
      <c r="A888" s="176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67"/>
      <c r="V888" s="167"/>
      <c r="W888" s="167"/>
      <c r="X888" s="167"/>
      <c r="Y888" s="185"/>
      <c r="Z888" s="185"/>
      <c r="AA888" s="185"/>
      <c r="AB888" s="185"/>
      <c r="AC888" s="21"/>
    </row>
    <row r="889" customFormat="false" ht="15" hidden="false" customHeight="false" outlineLevel="0" collapsed="false">
      <c r="A889" s="176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67"/>
      <c r="V889" s="167"/>
      <c r="W889" s="167"/>
      <c r="X889" s="167"/>
      <c r="Y889" s="185"/>
      <c r="Z889" s="185"/>
      <c r="AA889" s="185"/>
      <c r="AB889" s="185"/>
      <c r="AC889" s="21"/>
    </row>
    <row r="890" customFormat="false" ht="15" hidden="false" customHeight="false" outlineLevel="0" collapsed="false">
      <c r="A890" s="176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67"/>
      <c r="V890" s="167"/>
      <c r="W890" s="167"/>
      <c r="X890" s="167"/>
      <c r="Y890" s="185"/>
      <c r="Z890" s="185"/>
      <c r="AA890" s="185"/>
      <c r="AB890" s="185"/>
      <c r="AC890" s="21"/>
    </row>
    <row r="891" customFormat="false" ht="15" hidden="false" customHeight="false" outlineLevel="0" collapsed="false">
      <c r="A891" s="176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67"/>
      <c r="V891" s="167"/>
      <c r="W891" s="167"/>
      <c r="X891" s="167"/>
      <c r="Y891" s="185"/>
      <c r="Z891" s="185"/>
      <c r="AA891" s="185"/>
      <c r="AB891" s="185"/>
      <c r="AC891" s="21"/>
    </row>
    <row r="892" customFormat="false" ht="15" hidden="false" customHeight="false" outlineLevel="0" collapsed="false">
      <c r="A892" s="176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67"/>
      <c r="V892" s="167"/>
      <c r="W892" s="167"/>
      <c r="X892" s="167"/>
      <c r="Y892" s="185"/>
      <c r="Z892" s="185"/>
      <c r="AA892" s="185"/>
      <c r="AB892" s="185"/>
      <c r="AC892" s="21"/>
    </row>
    <row r="893" customFormat="false" ht="15" hidden="false" customHeight="false" outlineLevel="0" collapsed="false">
      <c r="A893" s="176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67"/>
      <c r="V893" s="167"/>
      <c r="W893" s="167"/>
      <c r="X893" s="167"/>
      <c r="Y893" s="185"/>
      <c r="Z893" s="185"/>
      <c r="AA893" s="185"/>
      <c r="AB893" s="185"/>
      <c r="AC893" s="21"/>
    </row>
    <row r="894" customFormat="false" ht="15" hidden="false" customHeight="false" outlineLevel="0" collapsed="false">
      <c r="A894" s="176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67"/>
      <c r="V894" s="167"/>
      <c r="W894" s="167"/>
      <c r="X894" s="167"/>
      <c r="Y894" s="185"/>
      <c r="Z894" s="185"/>
      <c r="AA894" s="185"/>
      <c r="AB894" s="185"/>
      <c r="AC894" s="21"/>
    </row>
    <row r="895" customFormat="false" ht="15" hidden="false" customHeight="false" outlineLevel="0" collapsed="false">
      <c r="A895" s="176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67"/>
      <c r="V895" s="167"/>
      <c r="W895" s="167"/>
      <c r="X895" s="167"/>
      <c r="Y895" s="185"/>
      <c r="Z895" s="185"/>
      <c r="AA895" s="185"/>
      <c r="AB895" s="185"/>
      <c r="AC895" s="21"/>
    </row>
    <row r="896" customFormat="false" ht="15" hidden="false" customHeight="false" outlineLevel="0" collapsed="false">
      <c r="A896" s="176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67"/>
      <c r="V896" s="167"/>
      <c r="W896" s="167"/>
      <c r="X896" s="167"/>
      <c r="Y896" s="185"/>
      <c r="Z896" s="185"/>
      <c r="AA896" s="185"/>
      <c r="AB896" s="185"/>
      <c r="AC896" s="21"/>
    </row>
    <row r="897" customFormat="false" ht="15" hidden="false" customHeight="false" outlineLevel="0" collapsed="false">
      <c r="A897" s="176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67"/>
      <c r="V897" s="167"/>
      <c r="W897" s="167"/>
      <c r="X897" s="167"/>
      <c r="Y897" s="185"/>
      <c r="Z897" s="185"/>
      <c r="AA897" s="185"/>
      <c r="AB897" s="185"/>
      <c r="AC897" s="21"/>
    </row>
    <row r="898" customFormat="false" ht="15" hidden="false" customHeight="false" outlineLevel="0" collapsed="false">
      <c r="A898" s="176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67"/>
      <c r="V898" s="167"/>
      <c r="W898" s="167"/>
      <c r="X898" s="167"/>
      <c r="Y898" s="185"/>
      <c r="Z898" s="185"/>
      <c r="AA898" s="185"/>
      <c r="AB898" s="185"/>
      <c r="AC898" s="21"/>
    </row>
    <row r="899" customFormat="false" ht="15" hidden="false" customHeight="false" outlineLevel="0" collapsed="false">
      <c r="A899" s="176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67"/>
      <c r="V899" s="167"/>
      <c r="W899" s="167"/>
      <c r="X899" s="167"/>
      <c r="Y899" s="185"/>
      <c r="Z899" s="185"/>
      <c r="AA899" s="185"/>
      <c r="AB899" s="185"/>
      <c r="AC899" s="21"/>
    </row>
    <row r="900" customFormat="false" ht="15" hidden="false" customHeight="false" outlineLevel="0" collapsed="false">
      <c r="A900" s="176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67"/>
      <c r="V900" s="167"/>
      <c r="W900" s="167"/>
      <c r="X900" s="167"/>
      <c r="Y900" s="185"/>
      <c r="Z900" s="185"/>
      <c r="AA900" s="185"/>
      <c r="AB900" s="185"/>
      <c r="AC900" s="21"/>
    </row>
    <row r="901" customFormat="false" ht="15" hidden="false" customHeight="false" outlineLevel="0" collapsed="false">
      <c r="A901" s="176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67"/>
      <c r="V901" s="167"/>
      <c r="W901" s="167"/>
      <c r="X901" s="167"/>
      <c r="Y901" s="185"/>
      <c r="Z901" s="185"/>
      <c r="AA901" s="185"/>
      <c r="AB901" s="185"/>
      <c r="AC901" s="21"/>
    </row>
    <row r="902" customFormat="false" ht="15" hidden="false" customHeight="false" outlineLevel="0" collapsed="false">
      <c r="A902" s="176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67"/>
      <c r="V902" s="167"/>
      <c r="W902" s="167"/>
      <c r="X902" s="167"/>
      <c r="Y902" s="185"/>
      <c r="Z902" s="185"/>
      <c r="AA902" s="185"/>
      <c r="AB902" s="185"/>
      <c r="AC902" s="21"/>
    </row>
    <row r="903" customFormat="false" ht="15" hidden="false" customHeight="false" outlineLevel="0" collapsed="false">
      <c r="A903" s="176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67"/>
      <c r="V903" s="167"/>
      <c r="W903" s="167"/>
      <c r="X903" s="167"/>
      <c r="Y903" s="185"/>
      <c r="Z903" s="185"/>
      <c r="AA903" s="185"/>
      <c r="AB903" s="185"/>
      <c r="AC903" s="21"/>
    </row>
    <row r="904" customFormat="false" ht="15" hidden="false" customHeight="false" outlineLevel="0" collapsed="false">
      <c r="A904" s="176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67"/>
      <c r="V904" s="167"/>
      <c r="W904" s="167"/>
      <c r="X904" s="167"/>
      <c r="Y904" s="185"/>
      <c r="Z904" s="185"/>
      <c r="AA904" s="185"/>
      <c r="AB904" s="185"/>
      <c r="AC904" s="21"/>
    </row>
    <row r="905" customFormat="false" ht="15" hidden="false" customHeight="false" outlineLevel="0" collapsed="false">
      <c r="A905" s="176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67"/>
      <c r="V905" s="167"/>
      <c r="W905" s="167"/>
      <c r="X905" s="167"/>
      <c r="Y905" s="185"/>
      <c r="Z905" s="185"/>
      <c r="AA905" s="185"/>
      <c r="AB905" s="185"/>
      <c r="AC905" s="21"/>
    </row>
    <row r="906" customFormat="false" ht="15" hidden="false" customHeight="false" outlineLevel="0" collapsed="false">
      <c r="A906" s="176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67"/>
      <c r="V906" s="167"/>
      <c r="W906" s="167"/>
      <c r="X906" s="167"/>
      <c r="Y906" s="185"/>
      <c r="Z906" s="185"/>
      <c r="AA906" s="185"/>
      <c r="AB906" s="185"/>
      <c r="AC906" s="21"/>
    </row>
    <row r="907" customFormat="false" ht="15" hidden="false" customHeight="false" outlineLevel="0" collapsed="false">
      <c r="A907" s="176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67"/>
      <c r="V907" s="167"/>
      <c r="W907" s="167"/>
      <c r="X907" s="167"/>
      <c r="Y907" s="185"/>
      <c r="Z907" s="185"/>
      <c r="AA907" s="185"/>
      <c r="AB907" s="185"/>
      <c r="AC907" s="21"/>
    </row>
    <row r="908" customFormat="false" ht="15" hidden="false" customHeight="false" outlineLevel="0" collapsed="false">
      <c r="A908" s="176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67"/>
      <c r="V908" s="167"/>
      <c r="W908" s="167"/>
      <c r="X908" s="167"/>
      <c r="Y908" s="185"/>
      <c r="Z908" s="185"/>
      <c r="AA908" s="185"/>
      <c r="AB908" s="185"/>
      <c r="AC908" s="21"/>
    </row>
    <row r="909" customFormat="false" ht="15" hidden="false" customHeight="false" outlineLevel="0" collapsed="false">
      <c r="A909" s="176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67"/>
      <c r="V909" s="167"/>
      <c r="W909" s="167"/>
      <c r="X909" s="167"/>
      <c r="Y909" s="185"/>
      <c r="Z909" s="185"/>
      <c r="AA909" s="185"/>
      <c r="AB909" s="185"/>
      <c r="AC909" s="21"/>
    </row>
    <row r="910" customFormat="false" ht="15" hidden="false" customHeight="false" outlineLevel="0" collapsed="false">
      <c r="A910" s="176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67"/>
      <c r="V910" s="167"/>
      <c r="W910" s="167"/>
      <c r="X910" s="167"/>
      <c r="Y910" s="185"/>
      <c r="Z910" s="185"/>
      <c r="AA910" s="185"/>
      <c r="AB910" s="185"/>
      <c r="AC910" s="21"/>
    </row>
    <row r="911" customFormat="false" ht="15" hidden="false" customHeight="false" outlineLevel="0" collapsed="false">
      <c r="A911" s="176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67"/>
      <c r="V911" s="167"/>
      <c r="W911" s="167"/>
      <c r="X911" s="167"/>
      <c r="Y911" s="185"/>
      <c r="Z911" s="185"/>
      <c r="AA911" s="185"/>
      <c r="AB911" s="185"/>
      <c r="AC911" s="21"/>
    </row>
    <row r="912" customFormat="false" ht="15" hidden="false" customHeight="false" outlineLevel="0" collapsed="false">
      <c r="A912" s="176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67"/>
      <c r="V912" s="167"/>
      <c r="W912" s="167"/>
      <c r="X912" s="167"/>
      <c r="Y912" s="185"/>
      <c r="Z912" s="185"/>
      <c r="AA912" s="185"/>
      <c r="AB912" s="185"/>
      <c r="AC912" s="21"/>
    </row>
    <row r="913" customFormat="false" ht="15" hidden="false" customHeight="false" outlineLevel="0" collapsed="false">
      <c r="A913" s="176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67"/>
      <c r="V913" s="167"/>
      <c r="W913" s="167"/>
      <c r="X913" s="167"/>
      <c r="Y913" s="185"/>
      <c r="Z913" s="185"/>
      <c r="AA913" s="185"/>
      <c r="AB913" s="185"/>
      <c r="AC913" s="21"/>
    </row>
    <row r="914" customFormat="false" ht="15" hidden="false" customHeight="false" outlineLevel="0" collapsed="false">
      <c r="A914" s="176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67"/>
      <c r="V914" s="167"/>
      <c r="W914" s="167"/>
      <c r="X914" s="167"/>
      <c r="Y914" s="185"/>
      <c r="Z914" s="185"/>
      <c r="AA914" s="185"/>
      <c r="AB914" s="185"/>
      <c r="AC914" s="21"/>
    </row>
    <row r="915" customFormat="false" ht="15" hidden="false" customHeight="false" outlineLevel="0" collapsed="false">
      <c r="A915" s="176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67"/>
      <c r="V915" s="167"/>
      <c r="W915" s="167"/>
      <c r="X915" s="167"/>
      <c r="Y915" s="185"/>
      <c r="Z915" s="185"/>
      <c r="AA915" s="185"/>
      <c r="AB915" s="185"/>
      <c r="AC915" s="21"/>
    </row>
    <row r="916" customFormat="false" ht="15" hidden="false" customHeight="false" outlineLevel="0" collapsed="false">
      <c r="A916" s="176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67"/>
      <c r="V916" s="167"/>
      <c r="W916" s="167"/>
      <c r="X916" s="167"/>
      <c r="Y916" s="185"/>
      <c r="Z916" s="185"/>
      <c r="AA916" s="185"/>
      <c r="AB916" s="185"/>
      <c r="AC916" s="21"/>
    </row>
    <row r="917" customFormat="false" ht="15" hidden="false" customHeight="false" outlineLevel="0" collapsed="false">
      <c r="A917" s="176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67"/>
      <c r="V917" s="167"/>
      <c r="W917" s="167"/>
      <c r="X917" s="167"/>
      <c r="Y917" s="185"/>
      <c r="Z917" s="185"/>
      <c r="AA917" s="185"/>
      <c r="AB917" s="185"/>
      <c r="AC917" s="21"/>
    </row>
    <row r="918" customFormat="false" ht="15" hidden="false" customHeight="false" outlineLevel="0" collapsed="false">
      <c r="A918" s="176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67"/>
      <c r="V918" s="167"/>
      <c r="W918" s="167"/>
      <c r="X918" s="167"/>
      <c r="Y918" s="185"/>
      <c r="Z918" s="185"/>
      <c r="AA918" s="185"/>
      <c r="AB918" s="185"/>
      <c r="AC918" s="21"/>
    </row>
    <row r="919" customFormat="false" ht="15" hidden="false" customHeight="false" outlineLevel="0" collapsed="false">
      <c r="A919" s="176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67"/>
      <c r="V919" s="167"/>
      <c r="W919" s="167"/>
      <c r="X919" s="167"/>
      <c r="Y919" s="185"/>
      <c r="Z919" s="185"/>
      <c r="AA919" s="185"/>
      <c r="AB919" s="185"/>
      <c r="AC919" s="21"/>
    </row>
    <row r="920" customFormat="false" ht="15" hidden="false" customHeight="false" outlineLevel="0" collapsed="false">
      <c r="A920" s="176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67"/>
      <c r="V920" s="167"/>
      <c r="W920" s="167"/>
      <c r="X920" s="167"/>
      <c r="Y920" s="185"/>
      <c r="Z920" s="185"/>
      <c r="AA920" s="185"/>
      <c r="AB920" s="185"/>
      <c r="AC920" s="21"/>
    </row>
    <row r="921" customFormat="false" ht="15" hidden="false" customHeight="false" outlineLevel="0" collapsed="false">
      <c r="A921" s="176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67"/>
      <c r="V921" s="167"/>
      <c r="W921" s="167"/>
      <c r="X921" s="167"/>
      <c r="Y921" s="185"/>
      <c r="Z921" s="185"/>
      <c r="AA921" s="185"/>
      <c r="AB921" s="185"/>
      <c r="AC921" s="21"/>
    </row>
    <row r="922" customFormat="false" ht="15" hidden="false" customHeight="false" outlineLevel="0" collapsed="false">
      <c r="A922" s="176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67"/>
      <c r="V922" s="167"/>
      <c r="W922" s="167"/>
      <c r="X922" s="167"/>
      <c r="Y922" s="185"/>
      <c r="Z922" s="185"/>
      <c r="AA922" s="185"/>
      <c r="AB922" s="185"/>
      <c r="AC922" s="21"/>
    </row>
    <row r="923" customFormat="false" ht="15" hidden="false" customHeight="false" outlineLevel="0" collapsed="false">
      <c r="A923" s="176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67"/>
      <c r="V923" s="167"/>
      <c r="W923" s="167"/>
      <c r="X923" s="167"/>
      <c r="Y923" s="185"/>
      <c r="Z923" s="185"/>
      <c r="AA923" s="185"/>
      <c r="AB923" s="185"/>
      <c r="AC923" s="21"/>
    </row>
    <row r="924" customFormat="false" ht="15" hidden="false" customHeight="false" outlineLevel="0" collapsed="false">
      <c r="A924" s="176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67"/>
      <c r="V924" s="167"/>
      <c r="W924" s="167"/>
      <c r="X924" s="167"/>
      <c r="Y924" s="185"/>
      <c r="Z924" s="185"/>
      <c r="AA924" s="185"/>
      <c r="AB924" s="185"/>
      <c r="AC924" s="21"/>
    </row>
    <row r="925" customFormat="false" ht="15" hidden="false" customHeight="false" outlineLevel="0" collapsed="false">
      <c r="A925" s="176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67"/>
      <c r="V925" s="167"/>
      <c r="W925" s="167"/>
      <c r="X925" s="167"/>
      <c r="Y925" s="185"/>
      <c r="Z925" s="185"/>
      <c r="AA925" s="185"/>
      <c r="AB925" s="185"/>
      <c r="AC925" s="21"/>
    </row>
    <row r="926" customFormat="false" ht="15" hidden="false" customHeight="false" outlineLevel="0" collapsed="false">
      <c r="A926" s="176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67"/>
      <c r="V926" s="167"/>
      <c r="W926" s="167"/>
      <c r="X926" s="167"/>
      <c r="Y926" s="185"/>
      <c r="Z926" s="185"/>
      <c r="AA926" s="185"/>
      <c r="AB926" s="185"/>
      <c r="AC926" s="21"/>
    </row>
    <row r="927" customFormat="false" ht="15" hidden="false" customHeight="false" outlineLevel="0" collapsed="false">
      <c r="A927" s="176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67"/>
      <c r="V927" s="167"/>
      <c r="W927" s="167"/>
      <c r="X927" s="167"/>
      <c r="Y927" s="185"/>
      <c r="Z927" s="185"/>
      <c r="AA927" s="185"/>
      <c r="AB927" s="185"/>
      <c r="AC927" s="21"/>
    </row>
    <row r="928" customFormat="false" ht="15" hidden="false" customHeight="false" outlineLevel="0" collapsed="false">
      <c r="A928" s="176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67"/>
      <c r="V928" s="167"/>
      <c r="W928" s="167"/>
      <c r="X928" s="167"/>
      <c r="Y928" s="185"/>
      <c r="Z928" s="185"/>
      <c r="AA928" s="185"/>
      <c r="AB928" s="185"/>
      <c r="AC928" s="21"/>
    </row>
    <row r="929" customFormat="false" ht="15" hidden="false" customHeight="false" outlineLevel="0" collapsed="false">
      <c r="A929" s="176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67"/>
      <c r="V929" s="167"/>
      <c r="W929" s="167"/>
      <c r="X929" s="167"/>
      <c r="Y929" s="185"/>
      <c r="Z929" s="185"/>
      <c r="AA929" s="185"/>
      <c r="AB929" s="185"/>
      <c r="AC929" s="21"/>
    </row>
    <row r="930" customFormat="false" ht="15" hidden="false" customHeight="false" outlineLevel="0" collapsed="false">
      <c r="A930" s="176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67"/>
      <c r="V930" s="167"/>
      <c r="W930" s="167"/>
      <c r="X930" s="167"/>
      <c r="Y930" s="185"/>
      <c r="Z930" s="185"/>
      <c r="AA930" s="185"/>
      <c r="AB930" s="185"/>
      <c r="AC930" s="21"/>
    </row>
    <row r="931" customFormat="false" ht="15" hidden="false" customHeight="false" outlineLevel="0" collapsed="false">
      <c r="A931" s="176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67"/>
      <c r="V931" s="167"/>
      <c r="W931" s="167"/>
      <c r="X931" s="167"/>
      <c r="Y931" s="185"/>
      <c r="Z931" s="185"/>
      <c r="AA931" s="185"/>
      <c r="AB931" s="185"/>
      <c r="AC931" s="21"/>
    </row>
    <row r="932" customFormat="false" ht="15" hidden="false" customHeight="false" outlineLevel="0" collapsed="false">
      <c r="A932" s="176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67"/>
      <c r="V932" s="167"/>
      <c r="W932" s="167"/>
      <c r="X932" s="167"/>
      <c r="Y932" s="185"/>
      <c r="Z932" s="185"/>
      <c r="AA932" s="185"/>
      <c r="AB932" s="185"/>
      <c r="AC932" s="21"/>
    </row>
    <row r="933" customFormat="false" ht="15" hidden="false" customHeight="false" outlineLevel="0" collapsed="false">
      <c r="A933" s="176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67"/>
      <c r="V933" s="167"/>
      <c r="W933" s="167"/>
      <c r="X933" s="167"/>
      <c r="Y933" s="185"/>
      <c r="Z933" s="185"/>
      <c r="AA933" s="185"/>
      <c r="AB933" s="185"/>
      <c r="AC933" s="21"/>
    </row>
    <row r="934" customFormat="false" ht="15" hidden="false" customHeight="false" outlineLevel="0" collapsed="false">
      <c r="A934" s="176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67"/>
      <c r="V934" s="167"/>
      <c r="W934" s="167"/>
      <c r="X934" s="167"/>
      <c r="Y934" s="185"/>
      <c r="Z934" s="185"/>
      <c r="AA934" s="185"/>
      <c r="AB934" s="185"/>
      <c r="AC934" s="21"/>
    </row>
    <row r="935" customFormat="false" ht="15" hidden="false" customHeight="false" outlineLevel="0" collapsed="false">
      <c r="A935" s="176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67"/>
      <c r="V935" s="167"/>
      <c r="W935" s="167"/>
      <c r="X935" s="167"/>
      <c r="Y935" s="185"/>
      <c r="Z935" s="185"/>
      <c r="AA935" s="185"/>
      <c r="AB935" s="185"/>
      <c r="AC935" s="21"/>
    </row>
    <row r="936" customFormat="false" ht="15" hidden="false" customHeight="false" outlineLevel="0" collapsed="false">
      <c r="A936" s="176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67"/>
      <c r="V936" s="167"/>
      <c r="W936" s="167"/>
      <c r="X936" s="167"/>
      <c r="Y936" s="185"/>
      <c r="Z936" s="185"/>
      <c r="AA936" s="185"/>
      <c r="AB936" s="185"/>
      <c r="AC936" s="21"/>
    </row>
    <row r="937" customFormat="false" ht="15" hidden="false" customHeight="false" outlineLevel="0" collapsed="false">
      <c r="A937" s="176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67"/>
      <c r="V937" s="167"/>
      <c r="W937" s="167"/>
      <c r="X937" s="167"/>
      <c r="Y937" s="185"/>
      <c r="Z937" s="185"/>
      <c r="AA937" s="185"/>
      <c r="AB937" s="185"/>
      <c r="AC937" s="21"/>
    </row>
    <row r="938" customFormat="false" ht="15" hidden="false" customHeight="false" outlineLevel="0" collapsed="false">
      <c r="A938" s="176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67"/>
      <c r="V938" s="167"/>
      <c r="W938" s="167"/>
      <c r="X938" s="167"/>
      <c r="Y938" s="185"/>
      <c r="Z938" s="185"/>
      <c r="AA938" s="185"/>
      <c r="AB938" s="185"/>
      <c r="AC938" s="21"/>
    </row>
    <row r="939" customFormat="false" ht="15" hidden="false" customHeight="false" outlineLevel="0" collapsed="false">
      <c r="A939" s="176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67"/>
      <c r="V939" s="167"/>
      <c r="W939" s="167"/>
      <c r="X939" s="167"/>
      <c r="Y939" s="185"/>
      <c r="Z939" s="185"/>
      <c r="AA939" s="185"/>
      <c r="AB939" s="185"/>
      <c r="AC939" s="21"/>
    </row>
    <row r="940" customFormat="false" ht="15" hidden="false" customHeight="false" outlineLevel="0" collapsed="false">
      <c r="A940" s="176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67"/>
      <c r="V940" s="167"/>
      <c r="W940" s="167"/>
      <c r="X940" s="167"/>
      <c r="Y940" s="185"/>
      <c r="Z940" s="185"/>
      <c r="AA940" s="185"/>
      <c r="AB940" s="185"/>
      <c r="AC940" s="21"/>
    </row>
    <row r="941" customFormat="false" ht="15" hidden="false" customHeight="false" outlineLevel="0" collapsed="false">
      <c r="A941" s="176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67"/>
      <c r="V941" s="167"/>
      <c r="W941" s="167"/>
      <c r="X941" s="167"/>
      <c r="Y941" s="185"/>
      <c r="Z941" s="185"/>
      <c r="AA941" s="185"/>
      <c r="AB941" s="185"/>
      <c r="AC941" s="21"/>
    </row>
    <row r="942" customFormat="false" ht="15" hidden="false" customHeight="false" outlineLevel="0" collapsed="false">
      <c r="A942" s="176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67"/>
      <c r="V942" s="167"/>
      <c r="W942" s="167"/>
      <c r="X942" s="167"/>
      <c r="Y942" s="185"/>
      <c r="Z942" s="185"/>
      <c r="AA942" s="185"/>
      <c r="AB942" s="185"/>
      <c r="AC942" s="21"/>
    </row>
    <row r="943" customFormat="false" ht="15" hidden="false" customHeight="false" outlineLevel="0" collapsed="false">
      <c r="A943" s="176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67"/>
      <c r="V943" s="167"/>
      <c r="W943" s="167"/>
      <c r="X943" s="167"/>
      <c r="Y943" s="185"/>
      <c r="Z943" s="185"/>
      <c r="AA943" s="185"/>
      <c r="AB943" s="185"/>
      <c r="AC943" s="21"/>
    </row>
    <row r="944" customFormat="false" ht="15" hidden="false" customHeight="false" outlineLevel="0" collapsed="false">
      <c r="A944" s="176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67"/>
      <c r="V944" s="167"/>
      <c r="W944" s="167"/>
      <c r="X944" s="167"/>
      <c r="Y944" s="185"/>
      <c r="Z944" s="185"/>
      <c r="AA944" s="185"/>
      <c r="AB944" s="185"/>
      <c r="AC944" s="21"/>
    </row>
    <row r="945" customFormat="false" ht="15" hidden="false" customHeight="false" outlineLevel="0" collapsed="false">
      <c r="A945" s="176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67"/>
      <c r="V945" s="167"/>
      <c r="W945" s="167"/>
      <c r="X945" s="167"/>
      <c r="Y945" s="185"/>
      <c r="Z945" s="185"/>
      <c r="AA945" s="185"/>
      <c r="AB945" s="185"/>
      <c r="AC945" s="21"/>
    </row>
    <row r="946" customFormat="false" ht="15" hidden="false" customHeight="false" outlineLevel="0" collapsed="false">
      <c r="A946" s="176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67"/>
      <c r="V946" s="167"/>
      <c r="W946" s="167"/>
      <c r="X946" s="167"/>
      <c r="Y946" s="185"/>
      <c r="Z946" s="185"/>
      <c r="AA946" s="185"/>
      <c r="AB946" s="185"/>
      <c r="AC946" s="21"/>
    </row>
    <row r="947" customFormat="false" ht="15" hidden="false" customHeight="false" outlineLevel="0" collapsed="false">
      <c r="A947" s="176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67"/>
      <c r="V947" s="167"/>
      <c r="W947" s="167"/>
      <c r="X947" s="167"/>
      <c r="Y947" s="185"/>
      <c r="Z947" s="185"/>
      <c r="AA947" s="185"/>
      <c r="AB947" s="185"/>
      <c r="AC947" s="21"/>
    </row>
    <row r="948" customFormat="false" ht="15" hidden="false" customHeight="false" outlineLevel="0" collapsed="false">
      <c r="A948" s="176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67"/>
      <c r="V948" s="167"/>
      <c r="W948" s="167"/>
      <c r="X948" s="167"/>
      <c r="Y948" s="185"/>
      <c r="Z948" s="185"/>
      <c r="AA948" s="185"/>
      <c r="AB948" s="185"/>
      <c r="AC948" s="21"/>
    </row>
    <row r="949" customFormat="false" ht="15" hidden="false" customHeight="false" outlineLevel="0" collapsed="false">
      <c r="A949" s="176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67"/>
      <c r="V949" s="167"/>
      <c r="W949" s="167"/>
      <c r="X949" s="167"/>
      <c r="Y949" s="185"/>
      <c r="Z949" s="185"/>
      <c r="AA949" s="185"/>
      <c r="AB949" s="185"/>
      <c r="AC949" s="21"/>
    </row>
    <row r="950" customFormat="false" ht="15" hidden="false" customHeight="false" outlineLevel="0" collapsed="false">
      <c r="A950" s="176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67"/>
      <c r="V950" s="167"/>
      <c r="W950" s="167"/>
      <c r="X950" s="167"/>
      <c r="Y950" s="185"/>
      <c r="Z950" s="185"/>
      <c r="AA950" s="185"/>
      <c r="AB950" s="185"/>
      <c r="AC950" s="21"/>
    </row>
    <row r="951" customFormat="false" ht="15" hidden="false" customHeight="false" outlineLevel="0" collapsed="false">
      <c r="A951" s="176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67"/>
      <c r="V951" s="167"/>
      <c r="W951" s="167"/>
      <c r="X951" s="167"/>
      <c r="Y951" s="185"/>
      <c r="Z951" s="185"/>
      <c r="AA951" s="185"/>
      <c r="AB951" s="185"/>
      <c r="AC951" s="21"/>
    </row>
    <row r="952" customFormat="false" ht="15" hidden="false" customHeight="false" outlineLevel="0" collapsed="false">
      <c r="A952" s="176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67"/>
      <c r="V952" s="167"/>
      <c r="W952" s="167"/>
      <c r="X952" s="167"/>
      <c r="Y952" s="185"/>
      <c r="Z952" s="185"/>
      <c r="AA952" s="185"/>
      <c r="AB952" s="185"/>
      <c r="AC952" s="21"/>
    </row>
    <row r="953" customFormat="false" ht="15" hidden="false" customHeight="false" outlineLevel="0" collapsed="false">
      <c r="A953" s="176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67"/>
      <c r="V953" s="167"/>
      <c r="W953" s="167"/>
      <c r="X953" s="167"/>
      <c r="Y953" s="185"/>
      <c r="Z953" s="185"/>
      <c r="AA953" s="185"/>
      <c r="AB953" s="185"/>
      <c r="AC953" s="21"/>
    </row>
    <row r="954" customFormat="false" ht="15" hidden="false" customHeight="false" outlineLevel="0" collapsed="false">
      <c r="A954" s="176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67"/>
      <c r="V954" s="167"/>
      <c r="W954" s="167"/>
      <c r="X954" s="167"/>
      <c r="Y954" s="185"/>
      <c r="Z954" s="185"/>
      <c r="AA954" s="185"/>
      <c r="AB954" s="185"/>
      <c r="AC954" s="21"/>
    </row>
    <row r="955" customFormat="false" ht="15" hidden="false" customHeight="false" outlineLevel="0" collapsed="false">
      <c r="A955" s="176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67"/>
      <c r="V955" s="167"/>
      <c r="W955" s="167"/>
      <c r="X955" s="167"/>
      <c r="Y955" s="185"/>
      <c r="Z955" s="185"/>
      <c r="AA955" s="185"/>
      <c r="AB955" s="185"/>
      <c r="AC955" s="21"/>
    </row>
    <row r="956" customFormat="false" ht="15" hidden="false" customHeight="false" outlineLevel="0" collapsed="false">
      <c r="A956" s="176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67"/>
      <c r="V956" s="167"/>
      <c r="W956" s="167"/>
      <c r="X956" s="167"/>
      <c r="Y956" s="185"/>
      <c r="Z956" s="185"/>
      <c r="AA956" s="185"/>
      <c r="AB956" s="185"/>
      <c r="AC956" s="21"/>
    </row>
    <row r="957" customFormat="false" ht="15" hidden="false" customHeight="false" outlineLevel="0" collapsed="false">
      <c r="A957" s="176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67"/>
      <c r="V957" s="167"/>
      <c r="W957" s="167"/>
      <c r="X957" s="167"/>
      <c r="Y957" s="185"/>
      <c r="Z957" s="185"/>
      <c r="AA957" s="185"/>
      <c r="AB957" s="185"/>
      <c r="AC957" s="21"/>
    </row>
    <row r="958" customFormat="false" ht="15" hidden="false" customHeight="false" outlineLevel="0" collapsed="false">
      <c r="A958" s="176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67"/>
      <c r="V958" s="167"/>
      <c r="W958" s="167"/>
      <c r="X958" s="167"/>
      <c r="Y958" s="185"/>
      <c r="Z958" s="185"/>
      <c r="AA958" s="185"/>
      <c r="AB958" s="185"/>
      <c r="AC958" s="21"/>
    </row>
    <row r="959" customFormat="false" ht="15" hidden="false" customHeight="false" outlineLevel="0" collapsed="false">
      <c r="A959" s="176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67"/>
      <c r="V959" s="167"/>
      <c r="W959" s="167"/>
      <c r="X959" s="167"/>
      <c r="Y959" s="185"/>
      <c r="Z959" s="185"/>
      <c r="AA959" s="185"/>
      <c r="AB959" s="185"/>
      <c r="AC959" s="21"/>
    </row>
    <row r="960" customFormat="false" ht="15" hidden="false" customHeight="false" outlineLevel="0" collapsed="false">
      <c r="A960" s="176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67"/>
      <c r="V960" s="167"/>
      <c r="W960" s="167"/>
      <c r="X960" s="167"/>
      <c r="Y960" s="185"/>
      <c r="Z960" s="185"/>
      <c r="AA960" s="185"/>
      <c r="AB960" s="185"/>
      <c r="AC960" s="21"/>
    </row>
    <row r="961" customFormat="false" ht="15" hidden="false" customHeight="false" outlineLevel="0" collapsed="false">
      <c r="A961" s="176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67"/>
      <c r="V961" s="167"/>
      <c r="W961" s="167"/>
      <c r="X961" s="167"/>
      <c r="Y961" s="185"/>
      <c r="Z961" s="185"/>
      <c r="AA961" s="185"/>
      <c r="AB961" s="185"/>
      <c r="AC961" s="21"/>
    </row>
    <row r="962" customFormat="false" ht="15" hidden="false" customHeight="false" outlineLevel="0" collapsed="false">
      <c r="A962" s="176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67"/>
      <c r="V962" s="167"/>
      <c r="W962" s="167"/>
      <c r="X962" s="167"/>
      <c r="Y962" s="185"/>
      <c r="Z962" s="185"/>
      <c r="AA962" s="185"/>
      <c r="AB962" s="185"/>
      <c r="AC962" s="21"/>
    </row>
    <row r="963" customFormat="false" ht="15" hidden="false" customHeight="false" outlineLevel="0" collapsed="false">
      <c r="A963" s="176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67"/>
      <c r="V963" s="167"/>
      <c r="W963" s="167"/>
      <c r="X963" s="167"/>
      <c r="Y963" s="185"/>
      <c r="Z963" s="185"/>
      <c r="AA963" s="185"/>
      <c r="AB963" s="185"/>
      <c r="AC963" s="21"/>
    </row>
    <row r="964" customFormat="false" ht="15" hidden="false" customHeight="false" outlineLevel="0" collapsed="false">
      <c r="A964" s="176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67"/>
      <c r="V964" s="167"/>
      <c r="W964" s="167"/>
      <c r="X964" s="167"/>
      <c r="Y964" s="185"/>
      <c r="Z964" s="185"/>
      <c r="AA964" s="185"/>
      <c r="AB964" s="185"/>
      <c r="AC964" s="21"/>
    </row>
    <row r="965" customFormat="false" ht="15" hidden="false" customHeight="false" outlineLevel="0" collapsed="false">
      <c r="A965" s="176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67"/>
      <c r="V965" s="167"/>
      <c r="W965" s="167"/>
      <c r="X965" s="167"/>
      <c r="Y965" s="185"/>
      <c r="Z965" s="185"/>
      <c r="AA965" s="185"/>
      <c r="AB965" s="185"/>
      <c r="AC965" s="21"/>
    </row>
    <row r="966" customFormat="false" ht="15" hidden="false" customHeight="false" outlineLevel="0" collapsed="false">
      <c r="A966" s="176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67"/>
      <c r="V966" s="167"/>
      <c r="W966" s="167"/>
      <c r="X966" s="167"/>
      <c r="Y966" s="185"/>
      <c r="Z966" s="185"/>
      <c r="AA966" s="185"/>
      <c r="AB966" s="185"/>
      <c r="AC966" s="21"/>
    </row>
    <row r="967" customFormat="false" ht="15" hidden="false" customHeight="false" outlineLevel="0" collapsed="false">
      <c r="A967" s="176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67"/>
      <c r="V967" s="167"/>
      <c r="W967" s="167"/>
      <c r="X967" s="167"/>
      <c r="Y967" s="185"/>
      <c r="Z967" s="185"/>
      <c r="AA967" s="185"/>
      <c r="AB967" s="185"/>
      <c r="AC967" s="21"/>
    </row>
    <row r="968" customFormat="false" ht="15" hidden="false" customHeight="false" outlineLevel="0" collapsed="false">
      <c r="A968" s="176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67"/>
      <c r="V968" s="167"/>
      <c r="W968" s="167"/>
      <c r="X968" s="167"/>
      <c r="Y968" s="185"/>
      <c r="Z968" s="185"/>
      <c r="AA968" s="185"/>
      <c r="AB968" s="185"/>
      <c r="AC968" s="21"/>
    </row>
    <row r="969" customFormat="false" ht="15" hidden="false" customHeight="false" outlineLevel="0" collapsed="false">
      <c r="A969" s="176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67"/>
      <c r="V969" s="167"/>
      <c r="W969" s="167"/>
      <c r="X969" s="167"/>
      <c r="Y969" s="185"/>
      <c r="Z969" s="185"/>
      <c r="AA969" s="185"/>
      <c r="AB969" s="185"/>
      <c r="AC969" s="21"/>
    </row>
    <row r="970" customFormat="false" ht="15" hidden="false" customHeight="false" outlineLevel="0" collapsed="false">
      <c r="A970" s="176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67"/>
      <c r="V970" s="167"/>
      <c r="W970" s="167"/>
      <c r="X970" s="167"/>
      <c r="Y970" s="185"/>
      <c r="Z970" s="185"/>
      <c r="AA970" s="185"/>
      <c r="AB970" s="185"/>
      <c r="AC970" s="21"/>
    </row>
    <row r="971" customFormat="false" ht="15" hidden="false" customHeight="false" outlineLevel="0" collapsed="false">
      <c r="A971" s="176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67"/>
      <c r="V971" s="167"/>
      <c r="W971" s="167"/>
      <c r="X971" s="167"/>
      <c r="Y971" s="185"/>
      <c r="Z971" s="185"/>
      <c r="AA971" s="185"/>
      <c r="AB971" s="185"/>
      <c r="AC971" s="21"/>
    </row>
    <row r="972" customFormat="false" ht="15" hidden="false" customHeight="false" outlineLevel="0" collapsed="false">
      <c r="A972" s="176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67"/>
      <c r="V972" s="167"/>
      <c r="W972" s="167"/>
      <c r="X972" s="167"/>
      <c r="Y972" s="185"/>
      <c r="Z972" s="185"/>
      <c r="AA972" s="185"/>
      <c r="AB972" s="185"/>
      <c r="AC972" s="21"/>
    </row>
    <row r="973" customFormat="false" ht="15" hidden="false" customHeight="false" outlineLevel="0" collapsed="false">
      <c r="A973" s="176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67"/>
      <c r="V973" s="167"/>
      <c r="W973" s="167"/>
      <c r="X973" s="167"/>
      <c r="Y973" s="185"/>
      <c r="Z973" s="185"/>
      <c r="AA973" s="185"/>
      <c r="AB973" s="185"/>
      <c r="AC973" s="21"/>
    </row>
    <row r="974" customFormat="false" ht="15" hidden="false" customHeight="false" outlineLevel="0" collapsed="false">
      <c r="A974" s="176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67"/>
      <c r="V974" s="167"/>
      <c r="W974" s="167"/>
      <c r="X974" s="167"/>
      <c r="Y974" s="185"/>
      <c r="Z974" s="185"/>
      <c r="AA974" s="185"/>
      <c r="AB974" s="185"/>
      <c r="AC974" s="21"/>
    </row>
    <row r="975" customFormat="false" ht="15" hidden="false" customHeight="false" outlineLevel="0" collapsed="false">
      <c r="A975" s="176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67"/>
      <c r="V975" s="167"/>
      <c r="W975" s="167"/>
      <c r="X975" s="167"/>
      <c r="Y975" s="185"/>
      <c r="Z975" s="185"/>
      <c r="AA975" s="185"/>
      <c r="AB975" s="185"/>
      <c r="AC975" s="21"/>
    </row>
    <row r="976" customFormat="false" ht="15" hidden="false" customHeight="false" outlineLevel="0" collapsed="false">
      <c r="A976" s="176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67"/>
      <c r="V976" s="167"/>
      <c r="W976" s="167"/>
      <c r="X976" s="167"/>
      <c r="Y976" s="185"/>
      <c r="Z976" s="185"/>
      <c r="AA976" s="185"/>
      <c r="AB976" s="185"/>
      <c r="AC976" s="21"/>
    </row>
    <row r="977" customFormat="false" ht="15" hidden="false" customHeight="false" outlineLevel="0" collapsed="false">
      <c r="A977" s="176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67"/>
      <c r="V977" s="167"/>
      <c r="W977" s="167"/>
      <c r="X977" s="167"/>
      <c r="Y977" s="185"/>
      <c r="Z977" s="185"/>
      <c r="AA977" s="185"/>
      <c r="AB977" s="185"/>
      <c r="AC977" s="21"/>
    </row>
    <row r="978" customFormat="false" ht="15" hidden="false" customHeight="false" outlineLevel="0" collapsed="false">
      <c r="A978" s="176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67"/>
      <c r="V978" s="167"/>
      <c r="W978" s="167"/>
      <c r="X978" s="167"/>
      <c r="Y978" s="185"/>
      <c r="Z978" s="185"/>
      <c r="AA978" s="185"/>
      <c r="AB978" s="185"/>
      <c r="AC978" s="21"/>
    </row>
    <row r="979" customFormat="false" ht="15" hidden="false" customHeight="false" outlineLevel="0" collapsed="false">
      <c r="A979" s="176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67"/>
      <c r="V979" s="167"/>
      <c r="W979" s="167"/>
      <c r="X979" s="167"/>
      <c r="Y979" s="185"/>
      <c r="Z979" s="185"/>
      <c r="AA979" s="185"/>
      <c r="AB979" s="185"/>
      <c r="AC979" s="21"/>
    </row>
    <row r="980" customFormat="false" ht="15" hidden="false" customHeight="false" outlineLevel="0" collapsed="false">
      <c r="A980" s="176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67"/>
      <c r="V980" s="167"/>
      <c r="W980" s="167"/>
      <c r="X980" s="167"/>
      <c r="Y980" s="185"/>
      <c r="Z980" s="185"/>
      <c r="AA980" s="185"/>
      <c r="AB980" s="185"/>
      <c r="AC980" s="21"/>
    </row>
    <row r="981" customFormat="false" ht="15" hidden="false" customHeight="false" outlineLevel="0" collapsed="false">
      <c r="A981" s="176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67"/>
      <c r="V981" s="167"/>
      <c r="W981" s="167"/>
      <c r="X981" s="167"/>
      <c r="Y981" s="185"/>
      <c r="Z981" s="185"/>
      <c r="AA981" s="185"/>
      <c r="AB981" s="185"/>
      <c r="AC981" s="21"/>
    </row>
    <row r="982" customFormat="false" ht="15" hidden="false" customHeight="false" outlineLevel="0" collapsed="false">
      <c r="A982" s="176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67"/>
      <c r="V982" s="167"/>
      <c r="W982" s="167"/>
      <c r="X982" s="167"/>
      <c r="Y982" s="185"/>
      <c r="Z982" s="185"/>
      <c r="AA982" s="185"/>
      <c r="AB982" s="185"/>
      <c r="AC982" s="21"/>
    </row>
    <row r="983" customFormat="false" ht="15" hidden="false" customHeight="false" outlineLevel="0" collapsed="false">
      <c r="A983" s="176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67"/>
      <c r="V983" s="167"/>
      <c r="W983" s="167"/>
      <c r="X983" s="167"/>
      <c r="Y983" s="185"/>
      <c r="Z983" s="185"/>
      <c r="AA983" s="185"/>
      <c r="AB983" s="185"/>
      <c r="AC983" s="21"/>
    </row>
    <row r="984" customFormat="false" ht="15" hidden="false" customHeight="false" outlineLevel="0" collapsed="false">
      <c r="A984" s="176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67"/>
      <c r="V984" s="167"/>
      <c r="W984" s="167"/>
      <c r="X984" s="167"/>
      <c r="Y984" s="185"/>
      <c r="Z984" s="185"/>
      <c r="AA984" s="185"/>
      <c r="AB984" s="185"/>
      <c r="AC984" s="21"/>
    </row>
    <row r="985" customFormat="false" ht="15" hidden="false" customHeight="false" outlineLevel="0" collapsed="false">
      <c r="A985" s="176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67"/>
      <c r="V985" s="167"/>
      <c r="W985" s="167"/>
      <c r="X985" s="167"/>
      <c r="Y985" s="185"/>
      <c r="Z985" s="185"/>
      <c r="AA985" s="185"/>
      <c r="AB985" s="185"/>
      <c r="AC985" s="21"/>
    </row>
    <row r="986" customFormat="false" ht="15" hidden="false" customHeight="false" outlineLevel="0" collapsed="false">
      <c r="A986" s="176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67"/>
      <c r="V986" s="167"/>
      <c r="W986" s="167"/>
      <c r="X986" s="167"/>
      <c r="Y986" s="185"/>
      <c r="Z986" s="185"/>
      <c r="AA986" s="185"/>
      <c r="AB986" s="185"/>
      <c r="AC986" s="21"/>
    </row>
  </sheetData>
  <mergeCells count="81">
    <mergeCell ref="C3:C9"/>
    <mergeCell ref="D3:G3"/>
    <mergeCell ref="D4:G4"/>
    <mergeCell ref="D5:G5"/>
    <mergeCell ref="D6:G6"/>
    <mergeCell ref="D7:G7"/>
    <mergeCell ref="D8:G8"/>
    <mergeCell ref="D9:G9"/>
    <mergeCell ref="H9:K9"/>
    <mergeCell ref="L9:O9"/>
    <mergeCell ref="A11:N11"/>
    <mergeCell ref="A12:A13"/>
    <mergeCell ref="B12:B13"/>
    <mergeCell ref="C12:C13"/>
    <mergeCell ref="D12:D13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29:H29"/>
    <mergeCell ref="A30:H30"/>
    <mergeCell ref="A31:H31"/>
    <mergeCell ref="A32:H32"/>
    <mergeCell ref="A34:N34"/>
    <mergeCell ref="B36:D3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8" scale="100" fitToWidth="0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155CC"/>
    <pageSetUpPr fitToPage="true"/>
  </sheetPr>
  <dimension ref="A1:Z657"/>
  <sheetViews>
    <sheetView showFormulas="false" showGridLines="fals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G55" activeCellId="0" sqref="G55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14.38"/>
    <col collapsed="false" customWidth="true" hidden="false" outlineLevel="0" max="2" min="2" style="0" width="11.75"/>
    <col collapsed="false" customWidth="true" hidden="false" outlineLevel="0" max="3" min="3" style="0" width="34.25"/>
    <col collapsed="false" customWidth="true" hidden="false" outlineLevel="0" max="4" min="4" style="0" width="5.38"/>
    <col collapsed="false" customWidth="true" hidden="false" outlineLevel="0" max="5" min="5" style="0" width="8"/>
    <col collapsed="false" customWidth="true" hidden="false" outlineLevel="0" max="11" min="6" style="0" width="14.38"/>
    <col collapsed="false" customWidth="true" hidden="false" outlineLevel="0" max="12" min="12" style="0" width="4.25"/>
    <col collapsed="false" customWidth="true" hidden="false" outlineLevel="0" max="14" min="13" style="0" width="14.38"/>
    <col collapsed="false" customWidth="true" hidden="false" outlineLevel="0" max="26" min="15" style="0" width="8.75"/>
  </cols>
  <sheetData>
    <row r="1" customFormat="false" ht="15" hidden="false" customHeight="false" outlineLevel="0" collapsed="false">
      <c r="A1" s="241"/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2"/>
      <c r="M1" s="242"/>
      <c r="N1" s="243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</row>
    <row r="2" customFormat="false" ht="15" hidden="false" customHeight="false" outlineLevel="0" collapsed="false">
      <c r="A2" s="242"/>
      <c r="B2" s="49"/>
      <c r="C2" s="244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3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</row>
    <row r="3" customFormat="false" ht="15" hidden="false" customHeight="true" outlineLevel="0" collapsed="false">
      <c r="A3" s="245"/>
      <c r="B3" s="246"/>
      <c r="C3" s="247"/>
      <c r="D3" s="24" t="s">
        <v>21</v>
      </c>
      <c r="E3" s="24"/>
      <c r="F3" s="24"/>
      <c r="G3" s="24"/>
      <c r="H3" s="24"/>
      <c r="I3" s="191"/>
      <c r="J3" s="191"/>
      <c r="K3" s="191"/>
      <c r="L3" s="191"/>
      <c r="M3" s="191"/>
      <c r="N3" s="243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</row>
    <row r="4" customFormat="false" ht="15" hidden="false" customHeight="true" outlineLevel="0" collapsed="false">
      <c r="A4" s="245"/>
      <c r="B4" s="248"/>
      <c r="C4" s="249"/>
      <c r="D4" s="27" t="s">
        <v>22</v>
      </c>
      <c r="E4" s="27"/>
      <c r="F4" s="27"/>
      <c r="G4" s="27"/>
      <c r="H4" s="27"/>
      <c r="I4" s="191"/>
      <c r="J4" s="191"/>
      <c r="K4" s="191"/>
      <c r="L4" s="250"/>
      <c r="M4" s="251"/>
      <c r="N4" s="243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</row>
    <row r="5" customFormat="false" ht="15" hidden="false" customHeight="true" outlineLevel="0" collapsed="false">
      <c r="A5" s="245"/>
      <c r="B5" s="248"/>
      <c r="C5" s="249"/>
      <c r="D5" s="24" t="s">
        <v>24</v>
      </c>
      <c r="E5" s="24"/>
      <c r="F5" s="24"/>
      <c r="G5" s="24"/>
      <c r="H5" s="24"/>
      <c r="I5" s="191"/>
      <c r="J5" s="191"/>
      <c r="K5" s="191"/>
      <c r="L5" s="252"/>
      <c r="M5" s="252"/>
      <c r="N5" s="243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</row>
    <row r="6" customFormat="false" ht="15" hidden="false" customHeight="true" outlineLevel="0" collapsed="false">
      <c r="A6" s="245"/>
      <c r="B6" s="248"/>
      <c r="C6" s="249"/>
      <c r="D6" s="32" t="s">
        <v>26</v>
      </c>
      <c r="E6" s="32"/>
      <c r="F6" s="32"/>
      <c r="G6" s="32"/>
      <c r="H6" s="32"/>
      <c r="I6" s="55"/>
      <c r="J6" s="55"/>
      <c r="K6" s="55"/>
      <c r="L6" s="253"/>
      <c r="M6" s="254"/>
      <c r="N6" s="243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</row>
    <row r="7" customFormat="false" ht="15" hidden="false" customHeight="true" outlineLevel="0" collapsed="false">
      <c r="A7" s="245"/>
      <c r="B7" s="248"/>
      <c r="C7" s="249"/>
      <c r="D7" s="40" t="s">
        <v>28</v>
      </c>
      <c r="E7" s="40"/>
      <c r="F7" s="40"/>
      <c r="G7" s="40"/>
      <c r="H7" s="40"/>
      <c r="I7" s="55"/>
      <c r="J7" s="55"/>
      <c r="K7" s="55"/>
      <c r="L7" s="253"/>
      <c r="M7" s="255"/>
      <c r="N7" s="243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</row>
    <row r="8" customFormat="false" ht="15" hidden="false" customHeight="true" outlineLevel="0" collapsed="false">
      <c r="A8" s="245"/>
      <c r="B8" s="248"/>
      <c r="D8" s="40" t="s">
        <v>559</v>
      </c>
      <c r="E8" s="40"/>
      <c r="F8" s="40"/>
      <c r="G8" s="40"/>
      <c r="H8" s="40"/>
      <c r="I8" s="256"/>
      <c r="J8" s="257"/>
      <c r="K8" s="191"/>
      <c r="L8" s="191"/>
      <c r="M8" s="191"/>
      <c r="N8" s="55"/>
      <c r="O8" s="55"/>
      <c r="P8" s="55"/>
      <c r="Q8" s="55"/>
      <c r="R8" s="55"/>
      <c r="S8" s="55"/>
      <c r="T8" s="175"/>
      <c r="U8" s="175"/>
      <c r="V8" s="175"/>
      <c r="W8" s="175"/>
      <c r="X8" s="175"/>
      <c r="Y8" s="175"/>
      <c r="Z8" s="175"/>
    </row>
    <row r="9" customFormat="false" ht="26.1" hidden="false" customHeight="true" outlineLevel="0" collapsed="false">
      <c r="A9" s="245"/>
      <c r="B9" s="258"/>
      <c r="D9" s="46" t="s">
        <v>560</v>
      </c>
      <c r="E9" s="46"/>
      <c r="F9" s="46"/>
      <c r="G9" s="46"/>
      <c r="H9" s="46" t="s">
        <v>561</v>
      </c>
      <c r="I9" s="46"/>
      <c r="J9" s="46"/>
      <c r="K9" s="45"/>
      <c r="L9" s="45"/>
      <c r="M9" s="191"/>
      <c r="N9" s="55"/>
      <c r="O9" s="55"/>
      <c r="P9" s="55"/>
      <c r="Q9" s="55"/>
      <c r="R9" s="55"/>
      <c r="S9" s="55"/>
      <c r="T9" s="175"/>
      <c r="U9" s="175"/>
      <c r="V9" s="175"/>
      <c r="W9" s="175"/>
      <c r="X9" s="175"/>
      <c r="Y9" s="175"/>
      <c r="Z9" s="175"/>
    </row>
    <row r="10" customFormat="false" ht="17.35" hidden="false" customHeight="false" outlineLevel="0" collapsed="false">
      <c r="A10" s="259"/>
      <c r="B10" s="259"/>
      <c r="C10" s="260"/>
      <c r="D10" s="259"/>
      <c r="E10" s="259"/>
      <c r="F10" s="259"/>
      <c r="G10" s="259"/>
      <c r="H10" s="259"/>
      <c r="I10" s="259"/>
      <c r="J10" s="259"/>
      <c r="K10" s="259"/>
      <c r="L10" s="243"/>
      <c r="M10" s="243"/>
      <c r="N10" s="55"/>
      <c r="O10" s="55"/>
      <c r="P10" s="55"/>
      <c r="Q10" s="55"/>
      <c r="R10" s="55"/>
      <c r="S10" s="55"/>
      <c r="T10" s="175"/>
      <c r="U10" s="175"/>
      <c r="V10" s="175"/>
      <c r="W10" s="175"/>
      <c r="X10" s="175"/>
      <c r="Y10" s="175"/>
      <c r="Z10" s="175"/>
    </row>
    <row r="11" customFormat="false" ht="15" hidden="false" customHeight="false" outlineLevel="0" collapsed="false">
      <c r="A11" s="54" t="s">
        <v>587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122"/>
      <c r="M11" s="122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customFormat="false" ht="12.75" hidden="false" customHeight="true" outlineLevel="0" collapsed="false">
      <c r="A12" s="175"/>
      <c r="B12" s="261"/>
      <c r="C12" s="262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</row>
    <row r="13" customFormat="false" ht="15" hidden="false" customHeight="true" outlineLevel="0" collapsed="false">
      <c r="A13" s="263" t="s">
        <v>588</v>
      </c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customFormat="false" ht="15" hidden="false" customHeight="false" outlineLevel="0" collapsed="false">
      <c r="A14" s="264" t="s">
        <v>589</v>
      </c>
      <c r="B14" s="265"/>
      <c r="C14" s="265"/>
      <c r="D14" s="265"/>
      <c r="E14" s="265"/>
      <c r="F14" s="265"/>
      <c r="G14" s="265"/>
      <c r="H14" s="266" t="s">
        <v>590</v>
      </c>
      <c r="I14" s="267"/>
      <c r="J14" s="267"/>
      <c r="K14" s="267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customFormat="false" ht="15" hidden="false" customHeight="false" outlineLevel="0" collapsed="false">
      <c r="A15" s="268"/>
      <c r="B15" s="269" t="s">
        <v>591</v>
      </c>
      <c r="C15" s="266"/>
      <c r="D15" s="270" t="s">
        <v>36</v>
      </c>
      <c r="E15" s="270" t="s">
        <v>37</v>
      </c>
      <c r="F15" s="270" t="s">
        <v>592</v>
      </c>
      <c r="G15" s="270" t="s">
        <v>593</v>
      </c>
      <c r="H15" s="270" t="s">
        <v>594</v>
      </c>
      <c r="I15" s="271" t="s">
        <v>595</v>
      </c>
      <c r="J15" s="271" t="s">
        <v>596</v>
      </c>
      <c r="K15" s="271" t="s">
        <v>597</v>
      </c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customFormat="false" ht="23.85" hidden="false" customHeight="false" outlineLevel="0" collapsed="false">
      <c r="A16" s="272" t="s">
        <v>598</v>
      </c>
      <c r="B16" s="111" t="s">
        <v>599</v>
      </c>
      <c r="C16" s="74" t="s">
        <v>600</v>
      </c>
      <c r="D16" s="269" t="s">
        <v>154</v>
      </c>
      <c r="E16" s="273" t="n">
        <v>0.232</v>
      </c>
      <c r="F16" s="124" t="n">
        <v>0</v>
      </c>
      <c r="G16" s="124" t="n">
        <v>0</v>
      </c>
      <c r="H16" s="271" t="n">
        <f aca="false">F16+G16</f>
        <v>0</v>
      </c>
      <c r="I16" s="271" t="n">
        <f aca="false">F16*E16</f>
        <v>0</v>
      </c>
      <c r="J16" s="271" t="n">
        <f aca="false">G16*E16</f>
        <v>0</v>
      </c>
      <c r="K16" s="271" t="n">
        <f aca="false">I16+J16</f>
        <v>0</v>
      </c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customFormat="false" ht="23.85" hidden="false" customHeight="false" outlineLevel="0" collapsed="false">
      <c r="A17" s="150" t="s">
        <v>601</v>
      </c>
      <c r="B17" s="109" t="s">
        <v>602</v>
      </c>
      <c r="C17" s="274" t="s">
        <v>603</v>
      </c>
      <c r="D17" s="151" t="s">
        <v>51</v>
      </c>
      <c r="E17" s="275" t="n">
        <v>0.03</v>
      </c>
      <c r="F17" s="113" t="n">
        <v>0</v>
      </c>
      <c r="G17" s="113" t="n">
        <v>0</v>
      </c>
      <c r="H17" s="276" t="n">
        <f aca="false">G17+F17</f>
        <v>0</v>
      </c>
      <c r="I17" s="277" t="n">
        <f aca="false">F17*E17</f>
        <v>0</v>
      </c>
      <c r="J17" s="277" t="n">
        <f aca="false">G17*E17</f>
        <v>0</v>
      </c>
      <c r="K17" s="277" t="n">
        <f aca="false">I17+J17</f>
        <v>0</v>
      </c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customFormat="false" ht="23.85" hidden="false" customHeight="false" outlineLevel="0" collapsed="false">
      <c r="A18" s="150" t="s">
        <v>601</v>
      </c>
      <c r="B18" s="109" t="s">
        <v>604</v>
      </c>
      <c r="C18" s="274" t="s">
        <v>605</v>
      </c>
      <c r="D18" s="151" t="s">
        <v>51</v>
      </c>
      <c r="E18" s="275" t="n">
        <v>0.03</v>
      </c>
      <c r="F18" s="113" t="n">
        <v>0</v>
      </c>
      <c r="G18" s="113" t="n">
        <v>0</v>
      </c>
      <c r="H18" s="276" t="n">
        <f aca="false">G18+F18</f>
        <v>0</v>
      </c>
      <c r="I18" s="277" t="n">
        <f aca="false">F18*E18</f>
        <v>0</v>
      </c>
      <c r="J18" s="277" t="n">
        <f aca="false">G18*E18</f>
        <v>0</v>
      </c>
      <c r="K18" s="277" t="n">
        <f aca="false">I18+J18</f>
        <v>0</v>
      </c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customFormat="false" ht="15" hidden="false" customHeight="false" outlineLevel="0" collapsed="false">
      <c r="A19" s="55"/>
      <c r="B19" s="55"/>
      <c r="C19" s="278"/>
      <c r="D19" s="55"/>
      <c r="E19" s="55"/>
      <c r="F19" s="55"/>
      <c r="G19" s="55"/>
      <c r="H19" s="55"/>
      <c r="I19" s="279" t="n">
        <f aca="false">SUM(I16:I18)</f>
        <v>0</v>
      </c>
      <c r="J19" s="279" t="n">
        <f aca="false">SUM(J16:J18)</f>
        <v>0</v>
      </c>
      <c r="K19" s="279" t="n">
        <f aca="false">SUM(K16:K18)</f>
        <v>0</v>
      </c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customFormat="false" ht="12.75" hidden="false" customHeight="true" outlineLevel="0" collapsed="false">
      <c r="A20" s="280"/>
      <c r="B20" s="280"/>
      <c r="C20" s="281"/>
      <c r="D20" s="280"/>
      <c r="E20" s="280"/>
      <c r="F20" s="280"/>
      <c r="G20" s="280"/>
      <c r="H20" s="280"/>
      <c r="I20" s="282"/>
      <c r="J20" s="282"/>
      <c r="K20" s="282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</row>
    <row r="21" customFormat="false" ht="15" hidden="false" customHeight="true" outlineLevel="0" collapsed="false">
      <c r="A21" s="263" t="s">
        <v>606</v>
      </c>
      <c r="B21" s="263"/>
      <c r="C21" s="263"/>
      <c r="D21" s="263"/>
      <c r="E21" s="263"/>
      <c r="F21" s="263"/>
      <c r="G21" s="263"/>
      <c r="H21" s="263"/>
      <c r="I21" s="263"/>
      <c r="J21" s="263"/>
      <c r="K21" s="263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customFormat="false" ht="15" hidden="false" customHeight="false" outlineLevel="0" collapsed="false">
      <c r="A22" s="264" t="s">
        <v>589</v>
      </c>
      <c r="B22" s="265"/>
      <c r="C22" s="265"/>
      <c r="D22" s="265"/>
      <c r="E22" s="265"/>
      <c r="F22" s="265"/>
      <c r="G22" s="265"/>
      <c r="H22" s="266" t="s">
        <v>590</v>
      </c>
      <c r="I22" s="267"/>
      <c r="J22" s="267"/>
      <c r="K22" s="267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customFormat="false" ht="15" hidden="false" customHeight="false" outlineLevel="0" collapsed="false">
      <c r="A23" s="268"/>
      <c r="B23" s="269" t="s">
        <v>591</v>
      </c>
      <c r="C23" s="266"/>
      <c r="D23" s="270" t="s">
        <v>36</v>
      </c>
      <c r="E23" s="270" t="s">
        <v>37</v>
      </c>
      <c r="F23" s="270" t="s">
        <v>592</v>
      </c>
      <c r="G23" s="270" t="s">
        <v>593</v>
      </c>
      <c r="H23" s="270" t="s">
        <v>594</v>
      </c>
      <c r="I23" s="271" t="s">
        <v>595</v>
      </c>
      <c r="J23" s="271" t="s">
        <v>596</v>
      </c>
      <c r="K23" s="271" t="s">
        <v>597</v>
      </c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customFormat="false" ht="15" hidden="false" customHeight="false" outlineLevel="0" collapsed="false">
      <c r="A24" s="272" t="s">
        <v>601</v>
      </c>
      <c r="B24" s="111" t="s">
        <v>607</v>
      </c>
      <c r="C24" s="72" t="s">
        <v>608</v>
      </c>
      <c r="D24" s="111" t="s">
        <v>36</v>
      </c>
      <c r="E24" s="273" t="n">
        <v>1</v>
      </c>
      <c r="F24" s="124" t="n">
        <v>0</v>
      </c>
      <c r="G24" s="124" t="n">
        <v>0</v>
      </c>
      <c r="H24" s="277" t="n">
        <f aca="false">F24+G24</f>
        <v>0</v>
      </c>
      <c r="I24" s="277" t="n">
        <f aca="false">F24*E24</f>
        <v>0</v>
      </c>
      <c r="J24" s="277" t="n">
        <f aca="false">G24*E24</f>
        <v>0</v>
      </c>
      <c r="K24" s="277" t="n">
        <f aca="false">I24+J24</f>
        <v>0</v>
      </c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customFormat="false" ht="23.85" hidden="false" customHeight="false" outlineLevel="0" collapsed="false">
      <c r="A25" s="272" t="s">
        <v>601</v>
      </c>
      <c r="B25" s="111" t="s">
        <v>609</v>
      </c>
      <c r="C25" s="72" t="s">
        <v>610</v>
      </c>
      <c r="D25" s="111" t="s">
        <v>36</v>
      </c>
      <c r="E25" s="273" t="n">
        <v>14</v>
      </c>
      <c r="F25" s="271" t="n">
        <v>0</v>
      </c>
      <c r="G25" s="124" t="n">
        <v>0</v>
      </c>
      <c r="H25" s="277" t="n">
        <f aca="false">F25+G25</f>
        <v>0</v>
      </c>
      <c r="I25" s="277" t="n">
        <f aca="false">F25*E25</f>
        <v>0</v>
      </c>
      <c r="J25" s="277" t="n">
        <f aca="false">G25*E25</f>
        <v>0</v>
      </c>
      <c r="K25" s="277" t="n">
        <f aca="false">I25+J25</f>
        <v>0</v>
      </c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customFormat="false" ht="23.85" hidden="false" customHeight="false" outlineLevel="0" collapsed="false">
      <c r="A26" s="272" t="s">
        <v>601</v>
      </c>
      <c r="B26" s="111" t="s">
        <v>611</v>
      </c>
      <c r="C26" s="110" t="s">
        <v>612</v>
      </c>
      <c r="D26" s="109" t="s">
        <v>36</v>
      </c>
      <c r="E26" s="275" t="n">
        <v>2</v>
      </c>
      <c r="F26" s="271" t="n">
        <v>0</v>
      </c>
      <c r="G26" s="124" t="n">
        <v>0</v>
      </c>
      <c r="H26" s="277" t="n">
        <f aca="false">F26+G26</f>
        <v>0</v>
      </c>
      <c r="I26" s="277" t="n">
        <f aca="false">F26*E26</f>
        <v>0</v>
      </c>
      <c r="J26" s="277" t="n">
        <f aca="false">G26*E26</f>
        <v>0</v>
      </c>
      <c r="K26" s="277" t="n">
        <f aca="false">I26+J26</f>
        <v>0</v>
      </c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customFormat="false" ht="15" hidden="false" customHeight="false" outlineLevel="0" collapsed="false">
      <c r="A27" s="272" t="s">
        <v>598</v>
      </c>
      <c r="B27" s="111" t="s">
        <v>613</v>
      </c>
      <c r="C27" s="72" t="s">
        <v>614</v>
      </c>
      <c r="D27" s="111" t="s">
        <v>36</v>
      </c>
      <c r="E27" s="273" t="n">
        <v>4</v>
      </c>
      <c r="F27" s="271" t="n">
        <v>0</v>
      </c>
      <c r="G27" s="124" t="n">
        <v>0</v>
      </c>
      <c r="H27" s="277" t="n">
        <f aca="false">F27+G27</f>
        <v>0</v>
      </c>
      <c r="I27" s="277" t="n">
        <f aca="false">F27*E27</f>
        <v>0</v>
      </c>
      <c r="J27" s="277" t="n">
        <f aca="false">G27*E27</f>
        <v>0</v>
      </c>
      <c r="K27" s="277" t="n">
        <f aca="false">I27+J27</f>
        <v>0</v>
      </c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customFormat="false" ht="23.85" hidden="false" customHeight="false" outlineLevel="0" collapsed="false">
      <c r="A28" s="272" t="s">
        <v>598</v>
      </c>
      <c r="B28" s="111" t="s">
        <v>615</v>
      </c>
      <c r="C28" s="72" t="s">
        <v>616</v>
      </c>
      <c r="D28" s="111" t="s">
        <v>36</v>
      </c>
      <c r="E28" s="273" t="n">
        <v>8</v>
      </c>
      <c r="F28" s="271" t="n">
        <v>0</v>
      </c>
      <c r="G28" s="124" t="n">
        <v>0</v>
      </c>
      <c r="H28" s="277" t="n">
        <f aca="false">F28+G28</f>
        <v>0</v>
      </c>
      <c r="I28" s="277" t="n">
        <f aca="false">F28*E28</f>
        <v>0</v>
      </c>
      <c r="J28" s="277" t="n">
        <f aca="false">G28*E28</f>
        <v>0</v>
      </c>
      <c r="K28" s="277" t="n">
        <f aca="false">I28+J28</f>
        <v>0</v>
      </c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customFormat="false" ht="23.85" hidden="false" customHeight="false" outlineLevel="0" collapsed="false">
      <c r="A29" s="150" t="s">
        <v>598</v>
      </c>
      <c r="B29" s="109" t="s">
        <v>617</v>
      </c>
      <c r="C29" s="110" t="s">
        <v>618</v>
      </c>
      <c r="D29" s="109" t="s">
        <v>36</v>
      </c>
      <c r="E29" s="275" t="n">
        <v>4</v>
      </c>
      <c r="F29" s="271" t="n">
        <v>0</v>
      </c>
      <c r="G29" s="124" t="n">
        <v>0</v>
      </c>
      <c r="H29" s="277" t="n">
        <f aca="false">F29+G29</f>
        <v>0</v>
      </c>
      <c r="I29" s="277" t="n">
        <f aca="false">F29*E29</f>
        <v>0</v>
      </c>
      <c r="J29" s="277" t="n">
        <f aca="false">G29*E29</f>
        <v>0</v>
      </c>
      <c r="K29" s="277" t="n">
        <f aca="false">I29+J29</f>
        <v>0</v>
      </c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customFormat="false" ht="23.85" hidden="false" customHeight="false" outlineLevel="0" collapsed="false">
      <c r="A30" s="150" t="s">
        <v>598</v>
      </c>
      <c r="B30" s="109" t="s">
        <v>619</v>
      </c>
      <c r="C30" s="110" t="s">
        <v>620</v>
      </c>
      <c r="D30" s="109" t="s">
        <v>36</v>
      </c>
      <c r="E30" s="275" t="n">
        <v>3</v>
      </c>
      <c r="F30" s="271" t="n">
        <v>0</v>
      </c>
      <c r="G30" s="124" t="n">
        <v>0</v>
      </c>
      <c r="H30" s="277" t="n">
        <f aca="false">F30+G30</f>
        <v>0</v>
      </c>
      <c r="I30" s="277" t="n">
        <f aca="false">F30*E30</f>
        <v>0</v>
      </c>
      <c r="J30" s="277" t="n">
        <f aca="false">G30*E30</f>
        <v>0</v>
      </c>
      <c r="K30" s="277" t="n">
        <f aca="false">I30+J30</f>
        <v>0</v>
      </c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customFormat="false" ht="35.05" hidden="false" customHeight="false" outlineLevel="0" collapsed="false">
      <c r="A31" s="150" t="s">
        <v>598</v>
      </c>
      <c r="B31" s="109" t="s">
        <v>621</v>
      </c>
      <c r="C31" s="110" t="s">
        <v>622</v>
      </c>
      <c r="D31" s="109" t="s">
        <v>36</v>
      </c>
      <c r="E31" s="275" t="n">
        <v>3</v>
      </c>
      <c r="F31" s="271" t="n">
        <v>0</v>
      </c>
      <c r="G31" s="124" t="n">
        <v>0</v>
      </c>
      <c r="H31" s="277" t="n">
        <f aca="false">F31+G31</f>
        <v>0</v>
      </c>
      <c r="I31" s="277" t="n">
        <f aca="false">F31*E31</f>
        <v>0</v>
      </c>
      <c r="J31" s="277" t="n">
        <f aca="false">G31*E31</f>
        <v>0</v>
      </c>
      <c r="K31" s="277" t="n">
        <f aca="false">I31+J31</f>
        <v>0</v>
      </c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customFormat="false" ht="23.85" hidden="false" customHeight="false" outlineLevel="0" collapsed="false">
      <c r="A32" s="272" t="s">
        <v>601</v>
      </c>
      <c r="B32" s="111" t="s">
        <v>623</v>
      </c>
      <c r="C32" s="72" t="s">
        <v>624</v>
      </c>
      <c r="D32" s="111" t="s">
        <v>36</v>
      </c>
      <c r="E32" s="273" t="n">
        <v>3</v>
      </c>
      <c r="F32" s="271" t="n">
        <v>0</v>
      </c>
      <c r="G32" s="124" t="n">
        <v>0</v>
      </c>
      <c r="H32" s="277" t="n">
        <f aca="false">F32+G32</f>
        <v>0</v>
      </c>
      <c r="I32" s="277" t="n">
        <f aca="false">F32*E32</f>
        <v>0</v>
      </c>
      <c r="J32" s="277" t="n">
        <f aca="false">G32*E32</f>
        <v>0</v>
      </c>
      <c r="K32" s="277" t="n">
        <f aca="false">I32+J32</f>
        <v>0</v>
      </c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customFormat="false" ht="23.85" hidden="false" customHeight="false" outlineLevel="0" collapsed="false">
      <c r="A33" s="272" t="s">
        <v>601</v>
      </c>
      <c r="B33" s="111" t="s">
        <v>625</v>
      </c>
      <c r="C33" s="72" t="s">
        <v>626</v>
      </c>
      <c r="D33" s="111" t="s">
        <v>36</v>
      </c>
      <c r="E33" s="273" t="n">
        <v>3</v>
      </c>
      <c r="F33" s="271" t="n">
        <v>0</v>
      </c>
      <c r="G33" s="124" t="n">
        <v>0</v>
      </c>
      <c r="H33" s="277" t="n">
        <f aca="false">F33+G33</f>
        <v>0</v>
      </c>
      <c r="I33" s="277" t="n">
        <f aca="false">F33*E33</f>
        <v>0</v>
      </c>
      <c r="J33" s="277" t="n">
        <f aca="false">G33*E33</f>
        <v>0</v>
      </c>
      <c r="K33" s="277" t="n">
        <f aca="false">I33+J33</f>
        <v>0</v>
      </c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customFormat="false" ht="12.75" hidden="false" customHeight="true" outlineLevel="0" collapsed="false">
      <c r="A34" s="175"/>
      <c r="B34" s="261"/>
      <c r="C34" s="262"/>
      <c r="D34" s="175"/>
      <c r="E34" s="175"/>
      <c r="F34" s="175"/>
      <c r="G34" s="175"/>
      <c r="H34" s="175"/>
      <c r="I34" s="283" t="n">
        <f aca="false">SUM(I24:I33)</f>
        <v>0</v>
      </c>
      <c r="J34" s="283" t="n">
        <f aca="false">SUM(J24:J33)</f>
        <v>0</v>
      </c>
      <c r="K34" s="283" t="n">
        <f aca="false">SUM(K24:K33)</f>
        <v>0</v>
      </c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</row>
    <row r="35" customFormat="false" ht="12.75" hidden="false" customHeight="true" outlineLevel="0" collapsed="false">
      <c r="A35" s="175"/>
      <c r="B35" s="261"/>
      <c r="C35" s="262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</row>
    <row r="36" customFormat="false" ht="15" hidden="false" customHeight="true" outlineLevel="0" collapsed="false">
      <c r="A36" s="263" t="s">
        <v>627</v>
      </c>
      <c r="B36" s="263"/>
      <c r="C36" s="263"/>
      <c r="D36" s="263"/>
      <c r="E36" s="263"/>
      <c r="F36" s="263"/>
      <c r="G36" s="263"/>
      <c r="H36" s="263"/>
      <c r="I36" s="263"/>
      <c r="J36" s="263"/>
      <c r="K36" s="263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customFormat="false" ht="15" hidden="false" customHeight="false" outlineLevel="0" collapsed="false">
      <c r="A37" s="264" t="s">
        <v>589</v>
      </c>
      <c r="B37" s="265"/>
      <c r="C37" s="265"/>
      <c r="D37" s="265"/>
      <c r="E37" s="265"/>
      <c r="F37" s="265"/>
      <c r="G37" s="265"/>
      <c r="H37" s="266" t="s">
        <v>628</v>
      </c>
      <c r="I37" s="267"/>
      <c r="J37" s="267"/>
      <c r="K37" s="267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customFormat="false" ht="15" hidden="false" customHeight="false" outlineLevel="0" collapsed="false">
      <c r="A38" s="268"/>
      <c r="B38" s="269" t="s">
        <v>591</v>
      </c>
      <c r="C38" s="266"/>
      <c r="D38" s="270" t="s">
        <v>36</v>
      </c>
      <c r="E38" s="270" t="s">
        <v>37</v>
      </c>
      <c r="F38" s="270" t="s">
        <v>592</v>
      </c>
      <c r="G38" s="270" t="s">
        <v>593</v>
      </c>
      <c r="H38" s="270" t="s">
        <v>594</v>
      </c>
      <c r="I38" s="271" t="s">
        <v>595</v>
      </c>
      <c r="J38" s="271" t="s">
        <v>596</v>
      </c>
      <c r="K38" s="271" t="s">
        <v>597</v>
      </c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customFormat="false" ht="23.85" hidden="false" customHeight="false" outlineLevel="0" collapsed="false">
      <c r="A39" s="272" t="s">
        <v>629</v>
      </c>
      <c r="B39" s="111" t="s">
        <v>630</v>
      </c>
      <c r="C39" s="72" t="s">
        <v>631</v>
      </c>
      <c r="D39" s="111" t="s">
        <v>66</v>
      </c>
      <c r="E39" s="273" t="n">
        <v>0.11</v>
      </c>
      <c r="F39" s="124" t="n">
        <v>0</v>
      </c>
      <c r="G39" s="124" t="n">
        <v>0</v>
      </c>
      <c r="H39" s="277" t="n">
        <f aca="false">F39+G39</f>
        <v>0</v>
      </c>
      <c r="I39" s="277" t="n">
        <f aca="false">F39*E39</f>
        <v>0</v>
      </c>
      <c r="J39" s="277" t="n">
        <f aca="false">G39*E39</f>
        <v>0</v>
      </c>
      <c r="K39" s="277" t="n">
        <f aca="false">I39+J39</f>
        <v>0</v>
      </c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customFormat="false" ht="23.85" hidden="false" customHeight="false" outlineLevel="0" collapsed="false">
      <c r="A40" s="272" t="s">
        <v>629</v>
      </c>
      <c r="B40" s="111" t="s">
        <v>632</v>
      </c>
      <c r="C40" s="72" t="s">
        <v>633</v>
      </c>
      <c r="D40" s="111" t="s">
        <v>66</v>
      </c>
      <c r="E40" s="273" t="n">
        <v>0.11</v>
      </c>
      <c r="F40" s="271" t="n">
        <v>0</v>
      </c>
      <c r="G40" s="124" t="n">
        <v>0</v>
      </c>
      <c r="H40" s="277" t="n">
        <f aca="false">F40+G40</f>
        <v>0</v>
      </c>
      <c r="I40" s="277" t="n">
        <f aca="false">F40*E40</f>
        <v>0</v>
      </c>
      <c r="J40" s="277" t="n">
        <f aca="false">G40*E40</f>
        <v>0</v>
      </c>
      <c r="K40" s="277" t="n">
        <f aca="false">I40+J40</f>
        <v>0</v>
      </c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customFormat="false" ht="23.85" hidden="false" customHeight="false" outlineLevel="0" collapsed="false">
      <c r="A41" s="272" t="s">
        <v>629</v>
      </c>
      <c r="B41" s="111" t="s">
        <v>634</v>
      </c>
      <c r="C41" s="72" t="s">
        <v>635</v>
      </c>
      <c r="D41" s="111" t="s">
        <v>636</v>
      </c>
      <c r="E41" s="273" t="n">
        <v>0.11</v>
      </c>
      <c r="F41" s="271" t="n">
        <v>0</v>
      </c>
      <c r="G41" s="124" t="n">
        <v>0</v>
      </c>
      <c r="H41" s="277" t="n">
        <f aca="false">F41+G41</f>
        <v>0</v>
      </c>
      <c r="I41" s="277" t="n">
        <f aca="false">F41*E41</f>
        <v>0</v>
      </c>
      <c r="J41" s="277" t="n">
        <f aca="false">G41*E41</f>
        <v>0</v>
      </c>
      <c r="K41" s="277" t="n">
        <f aca="false">I41+J41</f>
        <v>0</v>
      </c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customFormat="false" ht="46.25" hidden="false" customHeight="false" outlineLevel="0" collapsed="false">
      <c r="A42" s="150" t="s">
        <v>637</v>
      </c>
      <c r="B42" s="111" t="s">
        <v>391</v>
      </c>
      <c r="C42" s="110" t="s">
        <v>392</v>
      </c>
      <c r="D42" s="109" t="s">
        <v>145</v>
      </c>
      <c r="E42" s="275" t="n">
        <v>1</v>
      </c>
      <c r="F42" s="271" t="n">
        <v>0</v>
      </c>
      <c r="G42" s="124" t="n">
        <v>0</v>
      </c>
      <c r="H42" s="277" t="n">
        <f aca="false">F42+G42</f>
        <v>0</v>
      </c>
      <c r="I42" s="277" t="n">
        <f aca="false">F42*E42</f>
        <v>0</v>
      </c>
      <c r="J42" s="277" t="n">
        <f aca="false">G42*E42</f>
        <v>0</v>
      </c>
      <c r="K42" s="277" t="n">
        <f aca="false">I42+J42</f>
        <v>0</v>
      </c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customFormat="false" ht="68.65" hidden="false" customHeight="false" outlineLevel="0" collapsed="false">
      <c r="A43" s="272" t="s">
        <v>629</v>
      </c>
      <c r="B43" s="111" t="s">
        <v>638</v>
      </c>
      <c r="C43" s="72" t="s">
        <v>639</v>
      </c>
      <c r="D43" s="111" t="s">
        <v>636</v>
      </c>
      <c r="E43" s="273" t="n">
        <v>0.11</v>
      </c>
      <c r="F43" s="271" t="n">
        <v>0</v>
      </c>
      <c r="G43" s="124" t="n">
        <v>0</v>
      </c>
      <c r="H43" s="277" t="n">
        <f aca="false">F43+G43</f>
        <v>0</v>
      </c>
      <c r="I43" s="277" t="n">
        <f aca="false">F43*E43</f>
        <v>0</v>
      </c>
      <c r="J43" s="277" t="n">
        <f aca="false">G43*E43</f>
        <v>0</v>
      </c>
      <c r="K43" s="277" t="n">
        <f aca="false">I43+J43</f>
        <v>0</v>
      </c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customFormat="false" ht="46.25" hidden="false" customHeight="false" outlineLevel="0" collapsed="false">
      <c r="A44" s="272" t="s">
        <v>629</v>
      </c>
      <c r="B44" s="111" t="s">
        <v>640</v>
      </c>
      <c r="C44" s="72" t="s">
        <v>641</v>
      </c>
      <c r="D44" s="111" t="s">
        <v>375</v>
      </c>
      <c r="E44" s="273" t="n">
        <v>0.11</v>
      </c>
      <c r="F44" s="271" t="n">
        <v>0</v>
      </c>
      <c r="G44" s="124" t="n">
        <v>0</v>
      </c>
      <c r="H44" s="277" t="n">
        <f aca="false">F44+G44</f>
        <v>0</v>
      </c>
      <c r="I44" s="277" t="n">
        <f aca="false">F44*E44</f>
        <v>0</v>
      </c>
      <c r="J44" s="277" t="n">
        <f aca="false">G44*E44</f>
        <v>0</v>
      </c>
      <c r="K44" s="277" t="n">
        <f aca="false">I44+J44</f>
        <v>0</v>
      </c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customFormat="false" ht="12.75" hidden="false" customHeight="true" outlineLevel="0" collapsed="false">
      <c r="A45" s="175"/>
      <c r="B45" s="261"/>
      <c r="C45" s="262"/>
      <c r="D45" s="175"/>
      <c r="E45" s="175"/>
      <c r="F45" s="175"/>
      <c r="G45" s="175"/>
      <c r="H45" s="175"/>
      <c r="I45" s="283" t="n">
        <f aca="false">SUM(I39:I44)</f>
        <v>0</v>
      </c>
      <c r="J45" s="283" t="n">
        <f aca="false">SUM(J39:J44)</f>
        <v>0</v>
      </c>
      <c r="K45" s="283" t="n">
        <f aca="false">SUM(K39:K44)</f>
        <v>0</v>
      </c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</row>
    <row r="46" customFormat="false" ht="12.75" hidden="false" customHeight="true" outlineLevel="0" collapsed="false">
      <c r="A46" s="175"/>
      <c r="B46" s="261"/>
      <c r="C46" s="262"/>
      <c r="D46" s="175"/>
      <c r="E46" s="175"/>
      <c r="F46" s="175"/>
      <c r="G46" s="175"/>
      <c r="H46" s="175"/>
      <c r="I46" s="284"/>
      <c r="J46" s="284"/>
      <c r="K46" s="284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</row>
    <row r="47" customFormat="false" ht="12.75" hidden="false" customHeight="true" outlineLevel="0" collapsed="false">
      <c r="A47" s="263" t="s">
        <v>642</v>
      </c>
      <c r="B47" s="263"/>
      <c r="C47" s="263"/>
      <c r="D47" s="263"/>
      <c r="E47" s="263"/>
      <c r="F47" s="263"/>
      <c r="G47" s="263"/>
      <c r="H47" s="263"/>
      <c r="I47" s="263"/>
      <c r="J47" s="263"/>
      <c r="K47" s="263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</row>
    <row r="48" customFormat="false" ht="12.75" hidden="false" customHeight="true" outlineLevel="0" collapsed="false">
      <c r="A48" s="264" t="s">
        <v>589</v>
      </c>
      <c r="B48" s="265"/>
      <c r="C48" s="265"/>
      <c r="D48" s="265"/>
      <c r="E48" s="265"/>
      <c r="F48" s="265"/>
      <c r="G48" s="265"/>
      <c r="H48" s="266" t="s">
        <v>643</v>
      </c>
      <c r="I48" s="267"/>
      <c r="J48" s="267"/>
      <c r="K48" s="267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</row>
    <row r="49" customFormat="false" ht="12.75" hidden="false" customHeight="true" outlineLevel="0" collapsed="false">
      <c r="A49" s="268"/>
      <c r="B49" s="269" t="s">
        <v>591</v>
      </c>
      <c r="C49" s="266"/>
      <c r="D49" s="270" t="s">
        <v>36</v>
      </c>
      <c r="E49" s="270" t="s">
        <v>37</v>
      </c>
      <c r="F49" s="270" t="s">
        <v>592</v>
      </c>
      <c r="G49" s="270" t="s">
        <v>593</v>
      </c>
      <c r="H49" s="270" t="s">
        <v>594</v>
      </c>
      <c r="I49" s="271" t="s">
        <v>595</v>
      </c>
      <c r="J49" s="271" t="s">
        <v>596</v>
      </c>
      <c r="K49" s="271" t="s">
        <v>597</v>
      </c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</row>
    <row r="50" customFormat="false" ht="23.85" hidden="false" customHeight="false" outlineLevel="0" collapsed="false">
      <c r="A50" s="150" t="s">
        <v>637</v>
      </c>
      <c r="B50" s="109" t="s">
        <v>644</v>
      </c>
      <c r="C50" s="110" t="s">
        <v>645</v>
      </c>
      <c r="D50" s="109" t="s">
        <v>145</v>
      </c>
      <c r="E50" s="275" t="n">
        <v>0.04</v>
      </c>
      <c r="F50" s="124" t="n">
        <v>0</v>
      </c>
      <c r="G50" s="124" t="n">
        <v>0</v>
      </c>
      <c r="H50" s="277" t="n">
        <f aca="false">G50+F50</f>
        <v>0</v>
      </c>
      <c r="I50" s="277" t="n">
        <f aca="false">F50*E50</f>
        <v>0</v>
      </c>
      <c r="J50" s="277" t="n">
        <f aca="false">G50*E50</f>
        <v>0</v>
      </c>
      <c r="K50" s="277" t="n">
        <f aca="false">I50+J50</f>
        <v>0</v>
      </c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</row>
    <row r="51" customFormat="false" ht="46.25" hidden="false" customHeight="false" outlineLevel="0" collapsed="false">
      <c r="A51" s="272" t="s">
        <v>637</v>
      </c>
      <c r="B51" s="111" t="s">
        <v>646</v>
      </c>
      <c r="C51" s="72" t="s">
        <v>647</v>
      </c>
      <c r="D51" s="111" t="s">
        <v>145</v>
      </c>
      <c r="E51" s="273" t="n">
        <f aca="false">E50</f>
        <v>0.04</v>
      </c>
      <c r="F51" s="271" t="n">
        <v>0</v>
      </c>
      <c r="G51" s="124" t="n">
        <v>0</v>
      </c>
      <c r="H51" s="277" t="n">
        <f aca="false">G51+F51</f>
        <v>0</v>
      </c>
      <c r="I51" s="277" t="n">
        <f aca="false">F51*E51</f>
        <v>0</v>
      </c>
      <c r="J51" s="277" t="n">
        <f aca="false">G51*E51</f>
        <v>0</v>
      </c>
      <c r="K51" s="277" t="n">
        <f aca="false">I51+J51</f>
        <v>0</v>
      </c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</row>
    <row r="52" customFormat="false" ht="23.85" hidden="false" customHeight="false" outlineLevel="0" collapsed="false">
      <c r="A52" s="150" t="s">
        <v>637</v>
      </c>
      <c r="B52" s="109" t="s">
        <v>648</v>
      </c>
      <c r="C52" s="110" t="s">
        <v>649</v>
      </c>
      <c r="D52" s="109" t="s">
        <v>51</v>
      </c>
      <c r="E52" s="275" t="n">
        <v>0.5</v>
      </c>
      <c r="F52" s="271" t="n">
        <v>0</v>
      </c>
      <c r="G52" s="124" t="n">
        <v>0</v>
      </c>
      <c r="H52" s="277" t="n">
        <f aca="false">G52+F52</f>
        <v>0</v>
      </c>
      <c r="I52" s="277" t="n">
        <f aca="false">F52*E52</f>
        <v>0</v>
      </c>
      <c r="J52" s="277" t="n">
        <f aca="false">G52*E52</f>
        <v>0</v>
      </c>
      <c r="K52" s="277" t="n">
        <f aca="false">I52+J52</f>
        <v>0</v>
      </c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</row>
    <row r="53" customFormat="false" ht="23.85" hidden="false" customHeight="false" outlineLevel="0" collapsed="false">
      <c r="A53" s="150" t="s">
        <v>637</v>
      </c>
      <c r="B53" s="109" t="s">
        <v>650</v>
      </c>
      <c r="C53" s="110" t="s">
        <v>651</v>
      </c>
      <c r="D53" s="109" t="s">
        <v>51</v>
      </c>
      <c r="E53" s="275" t="n">
        <v>1</v>
      </c>
      <c r="F53" s="271" t="n">
        <v>0</v>
      </c>
      <c r="G53" s="124" t="n">
        <v>0</v>
      </c>
      <c r="H53" s="277" t="n">
        <f aca="false">G53+F53</f>
        <v>0</v>
      </c>
      <c r="I53" s="277" t="n">
        <f aca="false">F53*E53</f>
        <v>0</v>
      </c>
      <c r="J53" s="277" t="n">
        <f aca="false">G53*E53</f>
        <v>0</v>
      </c>
      <c r="K53" s="277" t="n">
        <f aca="false">I53+J53</f>
        <v>0</v>
      </c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</row>
    <row r="54" customFormat="false" ht="23.85" hidden="false" customHeight="false" outlineLevel="0" collapsed="false">
      <c r="A54" s="272" t="s">
        <v>652</v>
      </c>
      <c r="B54" s="111" t="s">
        <v>653</v>
      </c>
      <c r="C54" s="72" t="s">
        <v>654</v>
      </c>
      <c r="D54" s="111" t="s">
        <v>66</v>
      </c>
      <c r="E54" s="273" t="n">
        <v>0.5</v>
      </c>
      <c r="F54" s="98" t="n">
        <v>0</v>
      </c>
      <c r="G54" s="97" t="n">
        <v>0</v>
      </c>
      <c r="H54" s="277" t="n">
        <f aca="false">G54+F54</f>
        <v>0</v>
      </c>
      <c r="I54" s="277" t="n">
        <f aca="false">F54*E54</f>
        <v>0</v>
      </c>
      <c r="J54" s="277" t="n">
        <f aca="false">G54*E54</f>
        <v>0</v>
      </c>
      <c r="K54" s="277" t="n">
        <f aca="false">I54+J54</f>
        <v>0</v>
      </c>
      <c r="L54" s="175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75"/>
    </row>
    <row r="55" customFormat="false" ht="12.75" hidden="false" customHeight="true" outlineLevel="0" collapsed="false">
      <c r="A55" s="175"/>
      <c r="B55" s="261"/>
      <c r="C55" s="262"/>
      <c r="D55" s="175"/>
      <c r="E55" s="175"/>
      <c r="F55" s="175"/>
      <c r="G55" s="175"/>
      <c r="H55" s="175"/>
      <c r="I55" s="283" t="n">
        <f aca="false">SUM(I50:I54)</f>
        <v>0</v>
      </c>
      <c r="J55" s="283" t="n">
        <f aca="false">SUM(J50:J54)</f>
        <v>0</v>
      </c>
      <c r="K55" s="283" t="n">
        <f aca="false">SUM(K50:K54)</f>
        <v>0</v>
      </c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</row>
    <row r="56" customFormat="false" ht="12.75" hidden="false" customHeight="true" outlineLevel="0" collapsed="false">
      <c r="A56" s="175"/>
      <c r="B56" s="261"/>
      <c r="C56" s="262"/>
      <c r="D56" s="175"/>
      <c r="E56" s="175"/>
      <c r="F56" s="175"/>
      <c r="G56" s="175"/>
      <c r="H56" s="175"/>
      <c r="I56" s="284"/>
      <c r="J56" s="284"/>
      <c r="K56" s="284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</row>
    <row r="57" customFormat="false" ht="12.75" hidden="false" customHeight="true" outlineLevel="0" collapsed="false">
      <c r="A57" s="175"/>
      <c r="B57" s="261"/>
      <c r="C57" s="262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</row>
    <row r="58" customFormat="false" ht="12.75" hidden="false" customHeight="true" outlineLevel="0" collapsed="false">
      <c r="A58" s="241"/>
      <c r="B58" s="241"/>
      <c r="C58" s="241"/>
      <c r="D58" s="241"/>
      <c r="E58" s="241"/>
      <c r="F58" s="241"/>
      <c r="G58" s="241"/>
      <c r="H58" s="241"/>
      <c r="I58" s="241"/>
      <c r="J58" s="241"/>
      <c r="K58" s="241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</row>
    <row r="59" customFormat="false" ht="12.75" hidden="false" customHeight="true" outlineLevel="0" collapsed="false">
      <c r="A59" s="175"/>
      <c r="B59" s="261"/>
      <c r="C59" s="262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</row>
    <row r="60" customFormat="false" ht="12.75" hidden="false" customHeight="true" outlineLevel="0" collapsed="false">
      <c r="A60" s="175"/>
      <c r="B60" s="261"/>
      <c r="C60" s="262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</row>
    <row r="61" customFormat="false" ht="12.75" hidden="false" customHeight="true" outlineLevel="0" collapsed="false">
      <c r="A61" s="175"/>
      <c r="B61" s="261"/>
      <c r="C61" s="262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</row>
    <row r="62" customFormat="false" ht="12.75" hidden="false" customHeight="true" outlineLevel="0" collapsed="false">
      <c r="A62" s="175"/>
      <c r="B62" s="261"/>
      <c r="C62" s="262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</row>
    <row r="63" customFormat="false" ht="12.75" hidden="false" customHeight="true" outlineLevel="0" collapsed="false">
      <c r="A63" s="175"/>
      <c r="B63" s="261"/>
      <c r="C63" s="262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</row>
    <row r="64" customFormat="false" ht="12.75" hidden="false" customHeight="true" outlineLevel="0" collapsed="false">
      <c r="A64" s="175"/>
      <c r="B64" s="261"/>
      <c r="C64" s="262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</row>
    <row r="65" customFormat="false" ht="12.75" hidden="false" customHeight="true" outlineLevel="0" collapsed="false">
      <c r="A65" s="175"/>
      <c r="B65" s="261"/>
      <c r="C65" s="262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</row>
    <row r="66" customFormat="false" ht="12.75" hidden="false" customHeight="true" outlineLevel="0" collapsed="false">
      <c r="A66" s="175"/>
      <c r="B66" s="261"/>
      <c r="C66" s="262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</row>
    <row r="67" customFormat="false" ht="12.75" hidden="false" customHeight="true" outlineLevel="0" collapsed="false">
      <c r="A67" s="175"/>
      <c r="B67" s="261"/>
      <c r="C67" s="262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</row>
    <row r="68" customFormat="false" ht="12.75" hidden="false" customHeight="true" outlineLevel="0" collapsed="false">
      <c r="A68" s="175"/>
      <c r="B68" s="261"/>
      <c r="C68" s="262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</row>
    <row r="69" customFormat="false" ht="12.75" hidden="false" customHeight="true" outlineLevel="0" collapsed="false">
      <c r="A69" s="175"/>
      <c r="B69" s="261"/>
      <c r="C69" s="262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</row>
    <row r="70" customFormat="false" ht="12.75" hidden="false" customHeight="true" outlineLevel="0" collapsed="false">
      <c r="A70" s="175"/>
      <c r="B70" s="261"/>
      <c r="C70" s="262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</row>
    <row r="71" customFormat="false" ht="12.75" hidden="false" customHeight="true" outlineLevel="0" collapsed="false">
      <c r="A71" s="175"/>
      <c r="B71" s="261"/>
      <c r="C71" s="262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</row>
    <row r="72" customFormat="false" ht="12.75" hidden="false" customHeight="true" outlineLevel="0" collapsed="false">
      <c r="A72" s="175"/>
      <c r="B72" s="261"/>
      <c r="C72" s="262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</row>
    <row r="73" customFormat="false" ht="12.75" hidden="false" customHeight="true" outlineLevel="0" collapsed="false">
      <c r="A73" s="175"/>
      <c r="B73" s="261"/>
      <c r="C73" s="262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</row>
    <row r="74" customFormat="false" ht="12.75" hidden="false" customHeight="true" outlineLevel="0" collapsed="false">
      <c r="A74" s="175"/>
      <c r="B74" s="261"/>
      <c r="C74" s="262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</row>
    <row r="75" customFormat="false" ht="12.75" hidden="false" customHeight="true" outlineLevel="0" collapsed="false">
      <c r="A75" s="175"/>
      <c r="B75" s="261"/>
      <c r="C75" s="262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</row>
    <row r="76" customFormat="false" ht="12.75" hidden="false" customHeight="true" outlineLevel="0" collapsed="false">
      <c r="A76" s="175"/>
      <c r="B76" s="261"/>
      <c r="C76" s="262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</row>
    <row r="77" customFormat="false" ht="12.75" hidden="false" customHeight="true" outlineLevel="0" collapsed="false">
      <c r="A77" s="175"/>
      <c r="B77" s="261"/>
      <c r="C77" s="262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</row>
    <row r="78" customFormat="false" ht="12.75" hidden="false" customHeight="true" outlineLevel="0" collapsed="false">
      <c r="A78" s="175"/>
      <c r="B78" s="261"/>
      <c r="C78" s="262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</row>
    <row r="79" customFormat="false" ht="12.75" hidden="false" customHeight="true" outlineLevel="0" collapsed="false">
      <c r="A79" s="175"/>
      <c r="B79" s="261"/>
      <c r="C79" s="262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</row>
    <row r="80" customFormat="false" ht="12.75" hidden="false" customHeight="true" outlineLevel="0" collapsed="false">
      <c r="A80" s="175"/>
      <c r="B80" s="261"/>
      <c r="C80" s="262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</row>
    <row r="81" customFormat="false" ht="12.75" hidden="false" customHeight="true" outlineLevel="0" collapsed="false">
      <c r="A81" s="175"/>
      <c r="B81" s="261"/>
      <c r="C81" s="262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75"/>
    </row>
    <row r="82" customFormat="false" ht="12.75" hidden="false" customHeight="true" outlineLevel="0" collapsed="false">
      <c r="A82" s="175"/>
      <c r="B82" s="261"/>
      <c r="C82" s="262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</row>
    <row r="83" customFormat="false" ht="12.75" hidden="false" customHeight="true" outlineLevel="0" collapsed="false">
      <c r="A83" s="175"/>
      <c r="B83" s="261"/>
      <c r="C83" s="262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</row>
    <row r="84" customFormat="false" ht="12.75" hidden="false" customHeight="true" outlineLevel="0" collapsed="false">
      <c r="A84" s="175"/>
      <c r="B84" s="261"/>
      <c r="C84" s="262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</row>
    <row r="85" customFormat="false" ht="12.75" hidden="false" customHeight="true" outlineLevel="0" collapsed="false">
      <c r="A85" s="175"/>
      <c r="B85" s="261"/>
      <c r="C85" s="262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</row>
    <row r="86" customFormat="false" ht="12.75" hidden="false" customHeight="true" outlineLevel="0" collapsed="false">
      <c r="A86" s="175"/>
      <c r="B86" s="261"/>
      <c r="C86" s="262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</row>
    <row r="87" customFormat="false" ht="12.75" hidden="false" customHeight="true" outlineLevel="0" collapsed="false">
      <c r="A87" s="175"/>
      <c r="B87" s="261"/>
      <c r="C87" s="262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</row>
    <row r="88" customFormat="false" ht="12.75" hidden="false" customHeight="true" outlineLevel="0" collapsed="false">
      <c r="A88" s="175"/>
      <c r="B88" s="261"/>
      <c r="C88" s="262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</row>
    <row r="89" customFormat="false" ht="12.75" hidden="false" customHeight="true" outlineLevel="0" collapsed="false">
      <c r="A89" s="175"/>
      <c r="B89" s="261"/>
      <c r="C89" s="262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</row>
    <row r="90" customFormat="false" ht="12.75" hidden="false" customHeight="true" outlineLevel="0" collapsed="false">
      <c r="A90" s="175"/>
      <c r="B90" s="261"/>
      <c r="C90" s="262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</row>
    <row r="91" customFormat="false" ht="12.75" hidden="false" customHeight="true" outlineLevel="0" collapsed="false">
      <c r="A91" s="175"/>
      <c r="B91" s="261"/>
      <c r="C91" s="262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</row>
    <row r="92" customFormat="false" ht="12.75" hidden="false" customHeight="true" outlineLevel="0" collapsed="false">
      <c r="A92" s="175"/>
      <c r="B92" s="261"/>
      <c r="C92" s="262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</row>
    <row r="93" customFormat="false" ht="12.75" hidden="false" customHeight="true" outlineLevel="0" collapsed="false">
      <c r="A93" s="175"/>
      <c r="B93" s="261"/>
      <c r="C93" s="262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</row>
    <row r="94" customFormat="false" ht="12.75" hidden="false" customHeight="true" outlineLevel="0" collapsed="false">
      <c r="A94" s="175"/>
      <c r="B94" s="261"/>
      <c r="C94" s="262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</row>
    <row r="95" customFormat="false" ht="12.75" hidden="false" customHeight="true" outlineLevel="0" collapsed="false">
      <c r="A95" s="175"/>
      <c r="B95" s="261"/>
      <c r="C95" s="262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</row>
    <row r="96" customFormat="false" ht="12.75" hidden="false" customHeight="true" outlineLevel="0" collapsed="false">
      <c r="A96" s="175"/>
      <c r="B96" s="261"/>
      <c r="C96" s="262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</row>
    <row r="97" customFormat="false" ht="12.75" hidden="false" customHeight="true" outlineLevel="0" collapsed="false">
      <c r="A97" s="175"/>
      <c r="B97" s="261"/>
      <c r="C97" s="262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</row>
    <row r="98" customFormat="false" ht="12.75" hidden="false" customHeight="true" outlineLevel="0" collapsed="false">
      <c r="A98" s="175"/>
      <c r="B98" s="261"/>
      <c r="C98" s="262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</row>
    <row r="99" customFormat="false" ht="12.75" hidden="false" customHeight="true" outlineLevel="0" collapsed="false">
      <c r="A99" s="175"/>
      <c r="B99" s="261"/>
      <c r="C99" s="262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</row>
    <row r="100" customFormat="false" ht="12.75" hidden="false" customHeight="true" outlineLevel="0" collapsed="false">
      <c r="A100" s="175"/>
      <c r="B100" s="261"/>
      <c r="C100" s="262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</row>
    <row r="101" customFormat="false" ht="12.75" hidden="false" customHeight="true" outlineLevel="0" collapsed="false">
      <c r="A101" s="175"/>
      <c r="B101" s="261"/>
      <c r="C101" s="262"/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</row>
    <row r="102" customFormat="false" ht="12.75" hidden="false" customHeight="true" outlineLevel="0" collapsed="false">
      <c r="A102" s="175"/>
      <c r="B102" s="261"/>
      <c r="C102" s="262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</row>
    <row r="103" customFormat="false" ht="12.75" hidden="false" customHeight="true" outlineLevel="0" collapsed="false">
      <c r="A103" s="175"/>
      <c r="B103" s="261"/>
      <c r="C103" s="262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</row>
    <row r="104" customFormat="false" ht="12.75" hidden="false" customHeight="true" outlineLevel="0" collapsed="false">
      <c r="A104" s="175"/>
      <c r="B104" s="261"/>
      <c r="C104" s="262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</row>
    <row r="105" customFormat="false" ht="12.75" hidden="false" customHeight="true" outlineLevel="0" collapsed="false">
      <c r="A105" s="175"/>
      <c r="B105" s="261"/>
      <c r="C105" s="262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</row>
    <row r="106" customFormat="false" ht="12.75" hidden="false" customHeight="true" outlineLevel="0" collapsed="false">
      <c r="A106" s="175"/>
      <c r="B106" s="261"/>
      <c r="C106" s="262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75"/>
      <c r="W106" s="175"/>
      <c r="X106" s="175"/>
      <c r="Y106" s="175"/>
      <c r="Z106" s="175"/>
    </row>
    <row r="107" customFormat="false" ht="12.75" hidden="false" customHeight="true" outlineLevel="0" collapsed="false">
      <c r="A107" s="175"/>
      <c r="B107" s="261"/>
      <c r="C107" s="262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</row>
    <row r="108" customFormat="false" ht="12.75" hidden="false" customHeight="true" outlineLevel="0" collapsed="false">
      <c r="A108" s="175"/>
      <c r="B108" s="261"/>
      <c r="C108" s="262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5"/>
      <c r="Z108" s="175"/>
    </row>
    <row r="109" customFormat="false" ht="12.75" hidden="false" customHeight="true" outlineLevel="0" collapsed="false">
      <c r="A109" s="175"/>
      <c r="B109" s="261"/>
      <c r="C109" s="262"/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75"/>
      <c r="Y109" s="175"/>
      <c r="Z109" s="175"/>
    </row>
    <row r="110" customFormat="false" ht="12.75" hidden="false" customHeight="true" outlineLevel="0" collapsed="false">
      <c r="A110" s="175"/>
      <c r="B110" s="261"/>
      <c r="C110" s="262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175"/>
      <c r="Y110" s="175"/>
      <c r="Z110" s="175"/>
    </row>
    <row r="111" customFormat="false" ht="12.75" hidden="false" customHeight="true" outlineLevel="0" collapsed="false">
      <c r="A111" s="175"/>
      <c r="B111" s="261"/>
      <c r="C111" s="262"/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5"/>
      <c r="U111" s="175"/>
      <c r="V111" s="175"/>
      <c r="W111" s="175"/>
      <c r="X111" s="175"/>
      <c r="Y111" s="175"/>
      <c r="Z111" s="175"/>
    </row>
    <row r="112" customFormat="false" ht="12.75" hidden="false" customHeight="true" outlineLevel="0" collapsed="false">
      <c r="A112" s="175"/>
      <c r="B112" s="261"/>
      <c r="C112" s="262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5"/>
      <c r="U112" s="175"/>
      <c r="V112" s="175"/>
      <c r="W112" s="175"/>
      <c r="X112" s="175"/>
      <c r="Y112" s="175"/>
      <c r="Z112" s="175"/>
    </row>
    <row r="113" customFormat="false" ht="12.75" hidden="false" customHeight="true" outlineLevel="0" collapsed="false">
      <c r="A113" s="175"/>
      <c r="B113" s="261"/>
      <c r="C113" s="262"/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  <c r="X113" s="175"/>
      <c r="Y113" s="175"/>
      <c r="Z113" s="175"/>
    </row>
    <row r="114" customFormat="false" ht="12.75" hidden="false" customHeight="true" outlineLevel="0" collapsed="false">
      <c r="A114" s="175"/>
      <c r="B114" s="261"/>
      <c r="C114" s="262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5"/>
      <c r="U114" s="175"/>
      <c r="V114" s="175"/>
      <c r="W114" s="175"/>
      <c r="X114" s="175"/>
      <c r="Y114" s="175"/>
      <c r="Z114" s="175"/>
    </row>
    <row r="115" customFormat="false" ht="12.75" hidden="false" customHeight="true" outlineLevel="0" collapsed="false">
      <c r="A115" s="175"/>
      <c r="B115" s="261"/>
      <c r="C115" s="262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5"/>
      <c r="U115" s="175"/>
      <c r="V115" s="175"/>
      <c r="W115" s="175"/>
      <c r="X115" s="175"/>
      <c r="Y115" s="175"/>
      <c r="Z115" s="175"/>
    </row>
    <row r="116" customFormat="false" ht="12.75" hidden="false" customHeight="true" outlineLevel="0" collapsed="false">
      <c r="A116" s="175"/>
      <c r="B116" s="261"/>
      <c r="C116" s="262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5"/>
      <c r="U116" s="175"/>
      <c r="V116" s="175"/>
      <c r="W116" s="175"/>
      <c r="X116" s="175"/>
      <c r="Y116" s="175"/>
      <c r="Z116" s="175"/>
    </row>
    <row r="117" customFormat="false" ht="12.75" hidden="false" customHeight="true" outlineLevel="0" collapsed="false">
      <c r="A117" s="175"/>
      <c r="B117" s="261"/>
      <c r="C117" s="262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5"/>
      <c r="U117" s="175"/>
      <c r="V117" s="175"/>
      <c r="W117" s="175"/>
      <c r="X117" s="175"/>
      <c r="Y117" s="175"/>
      <c r="Z117" s="175"/>
    </row>
    <row r="118" customFormat="false" ht="12.75" hidden="false" customHeight="true" outlineLevel="0" collapsed="false">
      <c r="A118" s="175"/>
      <c r="B118" s="261"/>
      <c r="C118" s="262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5"/>
      <c r="U118" s="175"/>
      <c r="V118" s="175"/>
      <c r="W118" s="175"/>
      <c r="X118" s="175"/>
      <c r="Y118" s="175"/>
      <c r="Z118" s="175"/>
    </row>
    <row r="119" customFormat="false" ht="12.75" hidden="false" customHeight="true" outlineLevel="0" collapsed="false">
      <c r="A119" s="175"/>
      <c r="B119" s="261"/>
      <c r="C119" s="262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175"/>
      <c r="Y119" s="175"/>
      <c r="Z119" s="175"/>
    </row>
    <row r="120" customFormat="false" ht="12.75" hidden="false" customHeight="true" outlineLevel="0" collapsed="false">
      <c r="A120" s="175"/>
      <c r="B120" s="261"/>
      <c r="C120" s="262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75"/>
    </row>
    <row r="121" customFormat="false" ht="12.75" hidden="false" customHeight="true" outlineLevel="0" collapsed="false">
      <c r="A121" s="175"/>
      <c r="B121" s="261"/>
      <c r="C121" s="262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5"/>
      <c r="U121" s="175"/>
      <c r="V121" s="175"/>
      <c r="W121" s="175"/>
      <c r="X121" s="175"/>
      <c r="Y121" s="175"/>
      <c r="Z121" s="175"/>
    </row>
    <row r="122" customFormat="false" ht="12.75" hidden="false" customHeight="true" outlineLevel="0" collapsed="false">
      <c r="A122" s="175"/>
      <c r="B122" s="261"/>
      <c r="C122" s="262"/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5"/>
      <c r="U122" s="175"/>
      <c r="V122" s="175"/>
      <c r="W122" s="175"/>
      <c r="X122" s="175"/>
      <c r="Y122" s="175"/>
      <c r="Z122" s="175"/>
    </row>
    <row r="123" customFormat="false" ht="12.75" hidden="false" customHeight="true" outlineLevel="0" collapsed="false">
      <c r="A123" s="175"/>
      <c r="B123" s="261"/>
      <c r="C123" s="262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  <c r="W123" s="175"/>
      <c r="X123" s="175"/>
      <c r="Y123" s="175"/>
      <c r="Z123" s="175"/>
    </row>
    <row r="124" customFormat="false" ht="12.75" hidden="false" customHeight="true" outlineLevel="0" collapsed="false">
      <c r="A124" s="175"/>
      <c r="B124" s="261"/>
      <c r="C124" s="262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175"/>
      <c r="Y124" s="175"/>
      <c r="Z124" s="175"/>
    </row>
    <row r="125" customFormat="false" ht="12.75" hidden="false" customHeight="true" outlineLevel="0" collapsed="false">
      <c r="A125" s="175"/>
      <c r="B125" s="261"/>
      <c r="C125" s="262"/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5"/>
      <c r="U125" s="175"/>
      <c r="V125" s="175"/>
      <c r="W125" s="175"/>
      <c r="X125" s="175"/>
      <c r="Y125" s="175"/>
      <c r="Z125" s="175"/>
    </row>
    <row r="126" customFormat="false" ht="12.75" hidden="false" customHeight="true" outlineLevel="0" collapsed="false">
      <c r="A126" s="175"/>
      <c r="B126" s="261"/>
      <c r="C126" s="262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5"/>
      <c r="U126" s="175"/>
      <c r="V126" s="175"/>
      <c r="W126" s="175"/>
      <c r="X126" s="175"/>
      <c r="Y126" s="175"/>
      <c r="Z126" s="175"/>
    </row>
    <row r="127" customFormat="false" ht="12.75" hidden="false" customHeight="true" outlineLevel="0" collapsed="false">
      <c r="A127" s="175"/>
      <c r="B127" s="261"/>
      <c r="C127" s="262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5"/>
      <c r="U127" s="175"/>
      <c r="V127" s="175"/>
      <c r="W127" s="175"/>
      <c r="X127" s="175"/>
      <c r="Y127" s="175"/>
      <c r="Z127" s="175"/>
    </row>
    <row r="128" customFormat="false" ht="12.75" hidden="false" customHeight="true" outlineLevel="0" collapsed="false">
      <c r="A128" s="175"/>
      <c r="B128" s="261"/>
      <c r="C128" s="262"/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5"/>
      <c r="U128" s="175"/>
      <c r="V128" s="175"/>
      <c r="W128" s="175"/>
      <c r="X128" s="175"/>
      <c r="Y128" s="175"/>
      <c r="Z128" s="175"/>
    </row>
    <row r="129" customFormat="false" ht="12.75" hidden="false" customHeight="true" outlineLevel="0" collapsed="false">
      <c r="A129" s="175"/>
      <c r="B129" s="261"/>
      <c r="C129" s="262"/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175"/>
      <c r="Y129" s="175"/>
      <c r="Z129" s="175"/>
    </row>
    <row r="130" customFormat="false" ht="12.75" hidden="false" customHeight="true" outlineLevel="0" collapsed="false">
      <c r="A130" s="175"/>
      <c r="B130" s="261"/>
      <c r="C130" s="262"/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5"/>
      <c r="U130" s="175"/>
      <c r="V130" s="175"/>
      <c r="W130" s="175"/>
      <c r="X130" s="175"/>
      <c r="Y130" s="175"/>
      <c r="Z130" s="175"/>
    </row>
    <row r="131" customFormat="false" ht="12.75" hidden="false" customHeight="true" outlineLevel="0" collapsed="false">
      <c r="A131" s="175"/>
      <c r="B131" s="261"/>
      <c r="C131" s="262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5"/>
      <c r="W131" s="175"/>
      <c r="X131" s="175"/>
      <c r="Y131" s="175"/>
      <c r="Z131" s="175"/>
    </row>
    <row r="132" customFormat="false" ht="12.75" hidden="false" customHeight="true" outlineLevel="0" collapsed="false">
      <c r="A132" s="175"/>
      <c r="B132" s="261"/>
      <c r="C132" s="262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5"/>
      <c r="U132" s="175"/>
      <c r="V132" s="175"/>
      <c r="W132" s="175"/>
      <c r="X132" s="175"/>
      <c r="Y132" s="175"/>
      <c r="Z132" s="175"/>
    </row>
    <row r="133" customFormat="false" ht="12.75" hidden="false" customHeight="true" outlineLevel="0" collapsed="false">
      <c r="A133" s="175"/>
      <c r="B133" s="261"/>
      <c r="C133" s="262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5"/>
      <c r="U133" s="175"/>
      <c r="V133" s="175"/>
      <c r="W133" s="175"/>
      <c r="X133" s="175"/>
      <c r="Y133" s="175"/>
      <c r="Z133" s="175"/>
    </row>
    <row r="134" customFormat="false" ht="12.75" hidden="false" customHeight="true" outlineLevel="0" collapsed="false">
      <c r="A134" s="175"/>
      <c r="B134" s="261"/>
      <c r="C134" s="262"/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5"/>
      <c r="U134" s="175"/>
      <c r="V134" s="175"/>
      <c r="W134" s="175"/>
      <c r="X134" s="175"/>
      <c r="Y134" s="175"/>
      <c r="Z134" s="175"/>
    </row>
    <row r="135" customFormat="false" ht="12.75" hidden="false" customHeight="true" outlineLevel="0" collapsed="false">
      <c r="A135" s="175"/>
      <c r="B135" s="261"/>
      <c r="C135" s="262"/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5"/>
      <c r="U135" s="175"/>
      <c r="V135" s="175"/>
      <c r="W135" s="175"/>
      <c r="X135" s="175"/>
      <c r="Y135" s="175"/>
      <c r="Z135" s="175"/>
    </row>
    <row r="136" customFormat="false" ht="12.75" hidden="false" customHeight="true" outlineLevel="0" collapsed="false">
      <c r="A136" s="175"/>
      <c r="B136" s="261"/>
      <c r="C136" s="262"/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5"/>
      <c r="U136" s="175"/>
      <c r="V136" s="175"/>
      <c r="W136" s="175"/>
      <c r="X136" s="175"/>
      <c r="Y136" s="175"/>
      <c r="Z136" s="175"/>
    </row>
    <row r="137" customFormat="false" ht="12.75" hidden="false" customHeight="true" outlineLevel="0" collapsed="false">
      <c r="A137" s="175"/>
      <c r="B137" s="261"/>
      <c r="C137" s="262"/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5"/>
      <c r="U137" s="175"/>
      <c r="V137" s="175"/>
      <c r="W137" s="175"/>
      <c r="X137" s="175"/>
      <c r="Y137" s="175"/>
      <c r="Z137" s="175"/>
    </row>
    <row r="138" customFormat="false" ht="12.75" hidden="false" customHeight="true" outlineLevel="0" collapsed="false">
      <c r="A138" s="175"/>
      <c r="B138" s="261"/>
      <c r="C138" s="262"/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5"/>
      <c r="U138" s="175"/>
      <c r="V138" s="175"/>
      <c r="W138" s="175"/>
      <c r="X138" s="175"/>
      <c r="Y138" s="175"/>
      <c r="Z138" s="175"/>
    </row>
    <row r="139" customFormat="false" ht="12.75" hidden="false" customHeight="true" outlineLevel="0" collapsed="false">
      <c r="A139" s="175"/>
      <c r="B139" s="261"/>
      <c r="C139" s="262"/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5"/>
      <c r="U139" s="175"/>
      <c r="V139" s="175"/>
      <c r="W139" s="175"/>
      <c r="X139" s="175"/>
      <c r="Y139" s="175"/>
      <c r="Z139" s="175"/>
    </row>
    <row r="140" customFormat="false" ht="12.75" hidden="false" customHeight="true" outlineLevel="0" collapsed="false">
      <c r="A140" s="175"/>
      <c r="B140" s="261"/>
      <c r="C140" s="262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5"/>
      <c r="U140" s="175"/>
      <c r="V140" s="175"/>
      <c r="W140" s="175"/>
      <c r="X140" s="175"/>
      <c r="Y140" s="175"/>
      <c r="Z140" s="175"/>
    </row>
    <row r="141" customFormat="false" ht="12.75" hidden="false" customHeight="true" outlineLevel="0" collapsed="false">
      <c r="A141" s="175"/>
      <c r="B141" s="261"/>
      <c r="C141" s="262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5"/>
      <c r="U141" s="175"/>
      <c r="V141" s="175"/>
      <c r="W141" s="175"/>
      <c r="X141" s="175"/>
      <c r="Y141" s="175"/>
      <c r="Z141" s="175"/>
    </row>
    <row r="142" customFormat="false" ht="12.75" hidden="false" customHeight="true" outlineLevel="0" collapsed="false">
      <c r="A142" s="175"/>
      <c r="B142" s="261"/>
      <c r="C142" s="262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5"/>
      <c r="U142" s="175"/>
      <c r="V142" s="175"/>
      <c r="W142" s="175"/>
      <c r="X142" s="175"/>
      <c r="Y142" s="175"/>
      <c r="Z142" s="175"/>
    </row>
    <row r="143" customFormat="false" ht="12.75" hidden="false" customHeight="true" outlineLevel="0" collapsed="false">
      <c r="A143" s="175"/>
      <c r="B143" s="261"/>
      <c r="C143" s="262"/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5"/>
      <c r="U143" s="175"/>
      <c r="V143" s="175"/>
      <c r="W143" s="175"/>
      <c r="X143" s="175"/>
      <c r="Y143" s="175"/>
      <c r="Z143" s="175"/>
    </row>
    <row r="144" customFormat="false" ht="12.75" hidden="false" customHeight="true" outlineLevel="0" collapsed="false">
      <c r="A144" s="175"/>
      <c r="B144" s="261"/>
      <c r="C144" s="262"/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5"/>
      <c r="U144" s="175"/>
      <c r="V144" s="175"/>
      <c r="W144" s="175"/>
      <c r="X144" s="175"/>
      <c r="Y144" s="175"/>
      <c r="Z144" s="175"/>
    </row>
    <row r="145" customFormat="false" ht="12.75" hidden="false" customHeight="true" outlineLevel="0" collapsed="false">
      <c r="A145" s="175"/>
      <c r="B145" s="261"/>
      <c r="C145" s="262"/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5"/>
      <c r="U145" s="175"/>
      <c r="V145" s="175"/>
      <c r="W145" s="175"/>
      <c r="X145" s="175"/>
      <c r="Y145" s="175"/>
      <c r="Z145" s="175"/>
    </row>
    <row r="146" customFormat="false" ht="12.75" hidden="false" customHeight="true" outlineLevel="0" collapsed="false">
      <c r="A146" s="175"/>
      <c r="B146" s="261"/>
      <c r="C146" s="262"/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5"/>
      <c r="U146" s="175"/>
      <c r="V146" s="175"/>
      <c r="W146" s="175"/>
      <c r="X146" s="175"/>
      <c r="Y146" s="175"/>
      <c r="Z146" s="175"/>
    </row>
    <row r="147" customFormat="false" ht="12.75" hidden="false" customHeight="true" outlineLevel="0" collapsed="false">
      <c r="A147" s="175"/>
      <c r="B147" s="261"/>
      <c r="C147" s="262"/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  <c r="W147" s="175"/>
      <c r="X147" s="175"/>
      <c r="Y147" s="175"/>
      <c r="Z147" s="175"/>
    </row>
    <row r="148" customFormat="false" ht="12.75" hidden="false" customHeight="true" outlineLevel="0" collapsed="false">
      <c r="A148" s="175"/>
      <c r="B148" s="261"/>
      <c r="C148" s="262"/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5"/>
      <c r="U148" s="175"/>
      <c r="V148" s="175"/>
      <c r="W148" s="175"/>
      <c r="X148" s="175"/>
      <c r="Y148" s="175"/>
      <c r="Z148" s="175"/>
    </row>
    <row r="149" customFormat="false" ht="12.75" hidden="false" customHeight="true" outlineLevel="0" collapsed="false">
      <c r="A149" s="175"/>
      <c r="B149" s="261"/>
      <c r="C149" s="262"/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5"/>
      <c r="U149" s="175"/>
      <c r="V149" s="175"/>
      <c r="W149" s="175"/>
      <c r="X149" s="175"/>
      <c r="Y149" s="175"/>
      <c r="Z149" s="175"/>
    </row>
    <row r="150" customFormat="false" ht="12.75" hidden="false" customHeight="true" outlineLevel="0" collapsed="false">
      <c r="A150" s="175"/>
      <c r="B150" s="261"/>
      <c r="C150" s="262"/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5"/>
      <c r="U150" s="175"/>
      <c r="V150" s="175"/>
      <c r="W150" s="175"/>
      <c r="X150" s="175"/>
      <c r="Y150" s="175"/>
      <c r="Z150" s="175"/>
    </row>
    <row r="151" customFormat="false" ht="12.75" hidden="false" customHeight="true" outlineLevel="0" collapsed="false">
      <c r="A151" s="175"/>
      <c r="B151" s="261"/>
      <c r="C151" s="262"/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5"/>
      <c r="U151" s="175"/>
      <c r="V151" s="175"/>
      <c r="W151" s="175"/>
      <c r="X151" s="175"/>
      <c r="Y151" s="175"/>
      <c r="Z151" s="175"/>
    </row>
    <row r="152" customFormat="false" ht="12.75" hidden="false" customHeight="true" outlineLevel="0" collapsed="false">
      <c r="A152" s="175"/>
      <c r="B152" s="261"/>
      <c r="C152" s="262"/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5"/>
      <c r="U152" s="175"/>
      <c r="V152" s="175"/>
      <c r="W152" s="175"/>
      <c r="X152" s="175"/>
      <c r="Y152" s="175"/>
      <c r="Z152" s="175"/>
    </row>
    <row r="153" customFormat="false" ht="12.75" hidden="false" customHeight="true" outlineLevel="0" collapsed="false">
      <c r="A153" s="175"/>
      <c r="B153" s="261"/>
      <c r="C153" s="262"/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5"/>
      <c r="U153" s="175"/>
      <c r="V153" s="175"/>
      <c r="W153" s="175"/>
      <c r="X153" s="175"/>
      <c r="Y153" s="175"/>
      <c r="Z153" s="175"/>
    </row>
    <row r="154" customFormat="false" ht="12.75" hidden="false" customHeight="true" outlineLevel="0" collapsed="false">
      <c r="A154" s="175"/>
      <c r="B154" s="261"/>
      <c r="C154" s="262"/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5"/>
      <c r="U154" s="175"/>
      <c r="V154" s="175"/>
      <c r="W154" s="175"/>
      <c r="X154" s="175"/>
      <c r="Y154" s="175"/>
      <c r="Z154" s="175"/>
    </row>
    <row r="155" customFormat="false" ht="12.75" hidden="false" customHeight="true" outlineLevel="0" collapsed="false">
      <c r="A155" s="175"/>
      <c r="B155" s="261"/>
      <c r="C155" s="262"/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5"/>
      <c r="U155" s="175"/>
      <c r="V155" s="175"/>
      <c r="W155" s="175"/>
      <c r="X155" s="175"/>
      <c r="Y155" s="175"/>
      <c r="Z155" s="175"/>
    </row>
    <row r="156" customFormat="false" ht="12.75" hidden="false" customHeight="true" outlineLevel="0" collapsed="false">
      <c r="A156" s="175"/>
      <c r="B156" s="261"/>
      <c r="C156" s="262"/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5"/>
      <c r="U156" s="175"/>
      <c r="V156" s="175"/>
      <c r="W156" s="175"/>
      <c r="X156" s="175"/>
      <c r="Y156" s="175"/>
      <c r="Z156" s="175"/>
    </row>
    <row r="157" customFormat="false" ht="12.75" hidden="false" customHeight="true" outlineLevel="0" collapsed="false">
      <c r="A157" s="175"/>
      <c r="B157" s="261"/>
      <c r="C157" s="262"/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5"/>
      <c r="U157" s="175"/>
      <c r="V157" s="175"/>
      <c r="W157" s="175"/>
      <c r="X157" s="175"/>
      <c r="Y157" s="175"/>
      <c r="Z157" s="175"/>
    </row>
    <row r="158" customFormat="false" ht="12.75" hidden="false" customHeight="true" outlineLevel="0" collapsed="false">
      <c r="A158" s="175"/>
      <c r="B158" s="261"/>
      <c r="C158" s="262"/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5"/>
      <c r="U158" s="175"/>
      <c r="V158" s="175"/>
      <c r="W158" s="175"/>
      <c r="X158" s="175"/>
      <c r="Y158" s="175"/>
      <c r="Z158" s="175"/>
    </row>
    <row r="159" customFormat="false" ht="12.75" hidden="false" customHeight="true" outlineLevel="0" collapsed="false">
      <c r="A159" s="175"/>
      <c r="B159" s="261"/>
      <c r="C159" s="262"/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5"/>
      <c r="U159" s="175"/>
      <c r="V159" s="175"/>
      <c r="W159" s="175"/>
      <c r="X159" s="175"/>
      <c r="Y159" s="175"/>
      <c r="Z159" s="175"/>
    </row>
    <row r="160" customFormat="false" ht="12.75" hidden="false" customHeight="true" outlineLevel="0" collapsed="false">
      <c r="A160" s="175"/>
      <c r="B160" s="261"/>
      <c r="C160" s="262"/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5"/>
      <c r="U160" s="175"/>
      <c r="V160" s="175"/>
      <c r="W160" s="175"/>
      <c r="X160" s="175"/>
      <c r="Y160" s="175"/>
      <c r="Z160" s="175"/>
    </row>
    <row r="161" customFormat="false" ht="12.75" hidden="false" customHeight="true" outlineLevel="0" collapsed="false">
      <c r="A161" s="175"/>
      <c r="B161" s="261"/>
      <c r="C161" s="262"/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5"/>
      <c r="U161" s="175"/>
      <c r="V161" s="175"/>
      <c r="W161" s="175"/>
      <c r="X161" s="175"/>
      <c r="Y161" s="175"/>
      <c r="Z161" s="175"/>
    </row>
    <row r="162" customFormat="false" ht="12.75" hidden="false" customHeight="true" outlineLevel="0" collapsed="false">
      <c r="A162" s="175"/>
      <c r="B162" s="261"/>
      <c r="C162" s="262"/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5"/>
      <c r="U162" s="175"/>
      <c r="V162" s="175"/>
      <c r="W162" s="175"/>
      <c r="X162" s="175"/>
      <c r="Y162" s="175"/>
      <c r="Z162" s="175"/>
    </row>
    <row r="163" customFormat="false" ht="12.75" hidden="false" customHeight="true" outlineLevel="0" collapsed="false">
      <c r="A163" s="175"/>
      <c r="B163" s="261"/>
      <c r="C163" s="262"/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5"/>
      <c r="U163" s="175"/>
      <c r="V163" s="175"/>
      <c r="W163" s="175"/>
      <c r="X163" s="175"/>
      <c r="Y163" s="175"/>
      <c r="Z163" s="175"/>
    </row>
    <row r="164" customFormat="false" ht="12.75" hidden="false" customHeight="true" outlineLevel="0" collapsed="false">
      <c r="A164" s="175"/>
      <c r="B164" s="261"/>
      <c r="C164" s="262"/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5"/>
      <c r="U164" s="175"/>
      <c r="V164" s="175"/>
      <c r="W164" s="175"/>
      <c r="X164" s="175"/>
      <c r="Y164" s="175"/>
      <c r="Z164" s="175"/>
    </row>
    <row r="165" customFormat="false" ht="12.75" hidden="false" customHeight="true" outlineLevel="0" collapsed="false">
      <c r="A165" s="175"/>
      <c r="B165" s="261"/>
      <c r="C165" s="262"/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5"/>
      <c r="U165" s="175"/>
      <c r="V165" s="175"/>
      <c r="W165" s="175"/>
      <c r="X165" s="175"/>
      <c r="Y165" s="175"/>
      <c r="Z165" s="175"/>
    </row>
    <row r="166" customFormat="false" ht="12.75" hidden="false" customHeight="true" outlineLevel="0" collapsed="false">
      <c r="A166" s="175"/>
      <c r="B166" s="261"/>
      <c r="C166" s="262"/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5"/>
      <c r="U166" s="175"/>
      <c r="V166" s="175"/>
      <c r="W166" s="175"/>
      <c r="X166" s="175"/>
      <c r="Y166" s="175"/>
      <c r="Z166" s="175"/>
    </row>
    <row r="167" customFormat="false" ht="12.75" hidden="false" customHeight="true" outlineLevel="0" collapsed="false">
      <c r="A167" s="175"/>
      <c r="B167" s="261"/>
      <c r="C167" s="262"/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5"/>
      <c r="U167" s="175"/>
      <c r="V167" s="175"/>
      <c r="W167" s="175"/>
      <c r="X167" s="175"/>
      <c r="Y167" s="175"/>
      <c r="Z167" s="175"/>
    </row>
    <row r="168" customFormat="false" ht="12.75" hidden="false" customHeight="true" outlineLevel="0" collapsed="false">
      <c r="A168" s="175"/>
      <c r="B168" s="261"/>
      <c r="C168" s="262"/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5"/>
      <c r="U168" s="175"/>
      <c r="V168" s="175"/>
      <c r="W168" s="175"/>
      <c r="X168" s="175"/>
      <c r="Y168" s="175"/>
      <c r="Z168" s="175"/>
    </row>
    <row r="169" customFormat="false" ht="12.75" hidden="false" customHeight="true" outlineLevel="0" collapsed="false">
      <c r="A169" s="175"/>
      <c r="B169" s="261"/>
      <c r="C169" s="262"/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5"/>
      <c r="U169" s="175"/>
      <c r="V169" s="175"/>
      <c r="W169" s="175"/>
      <c r="X169" s="175"/>
      <c r="Y169" s="175"/>
      <c r="Z169" s="175"/>
    </row>
    <row r="170" customFormat="false" ht="12.75" hidden="false" customHeight="true" outlineLevel="0" collapsed="false">
      <c r="A170" s="175"/>
      <c r="B170" s="261"/>
      <c r="C170" s="262"/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5"/>
      <c r="U170" s="175"/>
      <c r="V170" s="175"/>
      <c r="W170" s="175"/>
      <c r="X170" s="175"/>
      <c r="Y170" s="175"/>
      <c r="Z170" s="175"/>
    </row>
    <row r="171" customFormat="false" ht="12.75" hidden="false" customHeight="true" outlineLevel="0" collapsed="false">
      <c r="A171" s="175"/>
      <c r="B171" s="261"/>
      <c r="C171" s="262"/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5"/>
      <c r="U171" s="175"/>
      <c r="V171" s="175"/>
      <c r="W171" s="175"/>
      <c r="X171" s="175"/>
      <c r="Y171" s="175"/>
      <c r="Z171" s="175"/>
    </row>
    <row r="172" customFormat="false" ht="12.75" hidden="false" customHeight="true" outlineLevel="0" collapsed="false">
      <c r="A172" s="175"/>
      <c r="B172" s="261"/>
      <c r="C172" s="262"/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5"/>
      <c r="U172" s="175"/>
      <c r="V172" s="175"/>
      <c r="W172" s="175"/>
      <c r="X172" s="175"/>
      <c r="Y172" s="175"/>
      <c r="Z172" s="175"/>
    </row>
    <row r="173" customFormat="false" ht="12.75" hidden="false" customHeight="true" outlineLevel="0" collapsed="false">
      <c r="A173" s="175"/>
      <c r="B173" s="261"/>
      <c r="C173" s="262"/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5"/>
      <c r="U173" s="175"/>
      <c r="V173" s="175"/>
      <c r="W173" s="175"/>
      <c r="X173" s="175"/>
      <c r="Y173" s="175"/>
      <c r="Z173" s="175"/>
    </row>
    <row r="174" customFormat="false" ht="12.75" hidden="false" customHeight="true" outlineLevel="0" collapsed="false">
      <c r="A174" s="175"/>
      <c r="B174" s="261"/>
      <c r="C174" s="262"/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5"/>
      <c r="U174" s="175"/>
      <c r="V174" s="175"/>
      <c r="W174" s="175"/>
      <c r="X174" s="175"/>
      <c r="Y174" s="175"/>
      <c r="Z174" s="175"/>
    </row>
    <row r="175" customFormat="false" ht="12.75" hidden="false" customHeight="true" outlineLevel="0" collapsed="false">
      <c r="A175" s="175"/>
      <c r="B175" s="261"/>
      <c r="C175" s="262"/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</row>
    <row r="176" customFormat="false" ht="12.75" hidden="false" customHeight="true" outlineLevel="0" collapsed="false">
      <c r="A176" s="175"/>
      <c r="B176" s="261"/>
      <c r="C176" s="262"/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5"/>
      <c r="U176" s="175"/>
      <c r="V176" s="175"/>
      <c r="W176" s="175"/>
      <c r="X176" s="175"/>
      <c r="Y176" s="175"/>
      <c r="Z176" s="175"/>
    </row>
    <row r="177" customFormat="false" ht="12.75" hidden="false" customHeight="true" outlineLevel="0" collapsed="false">
      <c r="A177" s="175"/>
      <c r="B177" s="261"/>
      <c r="C177" s="262"/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5"/>
      <c r="U177" s="175"/>
      <c r="V177" s="175"/>
      <c r="W177" s="175"/>
      <c r="X177" s="175"/>
      <c r="Y177" s="175"/>
      <c r="Z177" s="175"/>
    </row>
    <row r="178" customFormat="false" ht="12.75" hidden="false" customHeight="true" outlineLevel="0" collapsed="false">
      <c r="A178" s="175"/>
      <c r="B178" s="261"/>
      <c r="C178" s="262"/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5"/>
      <c r="U178" s="175"/>
      <c r="V178" s="175"/>
      <c r="W178" s="175"/>
      <c r="X178" s="175"/>
      <c r="Y178" s="175"/>
      <c r="Z178" s="175"/>
    </row>
    <row r="179" customFormat="false" ht="12.75" hidden="false" customHeight="true" outlineLevel="0" collapsed="false">
      <c r="A179" s="175"/>
      <c r="B179" s="261"/>
      <c r="C179" s="262"/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5"/>
      <c r="U179" s="175"/>
      <c r="V179" s="175"/>
      <c r="W179" s="175"/>
      <c r="X179" s="175"/>
      <c r="Y179" s="175"/>
      <c r="Z179" s="175"/>
    </row>
    <row r="180" customFormat="false" ht="12.75" hidden="false" customHeight="true" outlineLevel="0" collapsed="false">
      <c r="A180" s="175"/>
      <c r="B180" s="261"/>
      <c r="C180" s="262"/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5"/>
      <c r="U180" s="175"/>
      <c r="V180" s="175"/>
      <c r="W180" s="175"/>
      <c r="X180" s="175"/>
      <c r="Y180" s="175"/>
      <c r="Z180" s="175"/>
    </row>
    <row r="181" customFormat="false" ht="12.75" hidden="false" customHeight="true" outlineLevel="0" collapsed="false">
      <c r="A181" s="175"/>
      <c r="B181" s="261"/>
      <c r="C181" s="262"/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5"/>
      <c r="U181" s="175"/>
      <c r="V181" s="175"/>
      <c r="W181" s="175"/>
      <c r="X181" s="175"/>
      <c r="Y181" s="175"/>
      <c r="Z181" s="175"/>
    </row>
    <row r="182" customFormat="false" ht="12.75" hidden="false" customHeight="true" outlineLevel="0" collapsed="false">
      <c r="A182" s="175"/>
      <c r="B182" s="261"/>
      <c r="C182" s="262"/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5"/>
      <c r="U182" s="175"/>
      <c r="V182" s="175"/>
      <c r="W182" s="175"/>
      <c r="X182" s="175"/>
      <c r="Y182" s="175"/>
      <c r="Z182" s="175"/>
    </row>
    <row r="183" customFormat="false" ht="12.75" hidden="false" customHeight="true" outlineLevel="0" collapsed="false">
      <c r="A183" s="175"/>
      <c r="B183" s="261"/>
      <c r="C183" s="262"/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5"/>
      <c r="U183" s="175"/>
      <c r="V183" s="175"/>
      <c r="W183" s="175"/>
      <c r="X183" s="175"/>
      <c r="Y183" s="175"/>
      <c r="Z183" s="175"/>
    </row>
    <row r="184" customFormat="false" ht="12.75" hidden="false" customHeight="true" outlineLevel="0" collapsed="false">
      <c r="A184" s="175"/>
      <c r="B184" s="261"/>
      <c r="C184" s="262"/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5"/>
      <c r="U184" s="175"/>
      <c r="V184" s="175"/>
      <c r="W184" s="175"/>
      <c r="X184" s="175"/>
      <c r="Y184" s="175"/>
      <c r="Z184" s="175"/>
    </row>
    <row r="185" customFormat="false" ht="12.75" hidden="false" customHeight="true" outlineLevel="0" collapsed="false">
      <c r="A185" s="175"/>
      <c r="B185" s="261"/>
      <c r="C185" s="262"/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5"/>
      <c r="U185" s="175"/>
      <c r="V185" s="175"/>
      <c r="W185" s="175"/>
      <c r="X185" s="175"/>
      <c r="Y185" s="175"/>
      <c r="Z185" s="175"/>
    </row>
    <row r="186" customFormat="false" ht="12.75" hidden="false" customHeight="true" outlineLevel="0" collapsed="false">
      <c r="A186" s="175"/>
      <c r="B186" s="261"/>
      <c r="C186" s="262"/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5"/>
      <c r="U186" s="175"/>
      <c r="V186" s="175"/>
      <c r="W186" s="175"/>
      <c r="X186" s="175"/>
      <c r="Y186" s="175"/>
      <c r="Z186" s="175"/>
    </row>
    <row r="187" customFormat="false" ht="12.75" hidden="false" customHeight="true" outlineLevel="0" collapsed="false">
      <c r="A187" s="175"/>
      <c r="B187" s="261"/>
      <c r="C187" s="262"/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5"/>
      <c r="U187" s="175"/>
      <c r="V187" s="175"/>
      <c r="W187" s="175"/>
      <c r="X187" s="175"/>
      <c r="Y187" s="175"/>
      <c r="Z187" s="175"/>
    </row>
    <row r="188" customFormat="false" ht="12.75" hidden="false" customHeight="true" outlineLevel="0" collapsed="false">
      <c r="A188" s="175"/>
      <c r="B188" s="261"/>
      <c r="C188" s="262"/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5"/>
      <c r="U188" s="175"/>
      <c r="V188" s="175"/>
      <c r="W188" s="175"/>
      <c r="X188" s="175"/>
      <c r="Y188" s="175"/>
      <c r="Z188" s="175"/>
    </row>
    <row r="189" customFormat="false" ht="12.75" hidden="false" customHeight="true" outlineLevel="0" collapsed="false">
      <c r="A189" s="175"/>
      <c r="B189" s="261"/>
      <c r="C189" s="262"/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5"/>
      <c r="W189" s="175"/>
      <c r="X189" s="175"/>
      <c r="Y189" s="175"/>
      <c r="Z189" s="175"/>
    </row>
    <row r="190" customFormat="false" ht="12.75" hidden="false" customHeight="true" outlineLevel="0" collapsed="false">
      <c r="A190" s="175"/>
      <c r="B190" s="261"/>
      <c r="C190" s="262"/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</row>
    <row r="191" customFormat="false" ht="12.75" hidden="false" customHeight="true" outlineLevel="0" collapsed="false">
      <c r="A191" s="175"/>
      <c r="B191" s="261"/>
      <c r="C191" s="262"/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</row>
    <row r="192" customFormat="false" ht="12.75" hidden="false" customHeight="true" outlineLevel="0" collapsed="false">
      <c r="A192" s="175"/>
      <c r="B192" s="261"/>
      <c r="C192" s="262"/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</row>
    <row r="193" customFormat="false" ht="12.75" hidden="false" customHeight="true" outlineLevel="0" collapsed="false">
      <c r="A193" s="175"/>
      <c r="B193" s="261"/>
      <c r="C193" s="262"/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5"/>
      <c r="U193" s="175"/>
      <c r="V193" s="175"/>
      <c r="W193" s="175"/>
      <c r="X193" s="175"/>
      <c r="Y193" s="175"/>
      <c r="Z193" s="175"/>
    </row>
    <row r="194" customFormat="false" ht="12.75" hidden="false" customHeight="true" outlineLevel="0" collapsed="false">
      <c r="A194" s="175"/>
      <c r="B194" s="261"/>
      <c r="C194" s="262"/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5"/>
      <c r="U194" s="175"/>
      <c r="V194" s="175"/>
      <c r="W194" s="175"/>
      <c r="X194" s="175"/>
      <c r="Y194" s="175"/>
      <c r="Z194" s="175"/>
    </row>
    <row r="195" customFormat="false" ht="12.75" hidden="false" customHeight="true" outlineLevel="0" collapsed="false">
      <c r="A195" s="175"/>
      <c r="B195" s="261"/>
      <c r="C195" s="262"/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5"/>
      <c r="U195" s="175"/>
      <c r="V195" s="175"/>
      <c r="W195" s="175"/>
      <c r="X195" s="175"/>
      <c r="Y195" s="175"/>
      <c r="Z195" s="175"/>
    </row>
    <row r="196" customFormat="false" ht="12.75" hidden="false" customHeight="true" outlineLevel="0" collapsed="false">
      <c r="A196" s="175"/>
      <c r="B196" s="261"/>
      <c r="C196" s="262"/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75"/>
    </row>
    <row r="197" customFormat="false" ht="12.75" hidden="false" customHeight="true" outlineLevel="0" collapsed="false">
      <c r="A197" s="175"/>
      <c r="B197" s="261"/>
      <c r="C197" s="262"/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5"/>
      <c r="U197" s="175"/>
      <c r="V197" s="175"/>
      <c r="W197" s="175"/>
      <c r="X197" s="175"/>
      <c r="Y197" s="175"/>
      <c r="Z197" s="175"/>
    </row>
    <row r="198" customFormat="false" ht="12.75" hidden="false" customHeight="true" outlineLevel="0" collapsed="false">
      <c r="A198" s="175"/>
      <c r="B198" s="261"/>
      <c r="C198" s="262"/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5"/>
      <c r="U198" s="175"/>
      <c r="V198" s="175"/>
      <c r="W198" s="175"/>
      <c r="X198" s="175"/>
      <c r="Y198" s="175"/>
      <c r="Z198" s="175"/>
    </row>
    <row r="199" customFormat="false" ht="12.75" hidden="false" customHeight="true" outlineLevel="0" collapsed="false">
      <c r="A199" s="175"/>
      <c r="B199" s="261"/>
      <c r="C199" s="262"/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5"/>
      <c r="U199" s="175"/>
      <c r="V199" s="175"/>
      <c r="W199" s="175"/>
      <c r="X199" s="175"/>
      <c r="Y199" s="175"/>
      <c r="Z199" s="175"/>
    </row>
    <row r="200" customFormat="false" ht="12.75" hidden="false" customHeight="true" outlineLevel="0" collapsed="false">
      <c r="A200" s="175"/>
      <c r="B200" s="261"/>
      <c r="C200" s="262"/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5"/>
      <c r="U200" s="175"/>
      <c r="V200" s="175"/>
      <c r="W200" s="175"/>
      <c r="X200" s="175"/>
      <c r="Y200" s="175"/>
      <c r="Z200" s="175"/>
    </row>
    <row r="201" customFormat="false" ht="12.75" hidden="false" customHeight="true" outlineLevel="0" collapsed="false">
      <c r="A201" s="175"/>
      <c r="B201" s="261"/>
      <c r="C201" s="262"/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5"/>
      <c r="U201" s="175"/>
      <c r="V201" s="175"/>
      <c r="W201" s="175"/>
      <c r="X201" s="175"/>
      <c r="Y201" s="175"/>
      <c r="Z201" s="175"/>
    </row>
    <row r="202" customFormat="false" ht="12.75" hidden="false" customHeight="true" outlineLevel="0" collapsed="false">
      <c r="A202" s="175"/>
      <c r="B202" s="261"/>
      <c r="C202" s="262"/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5"/>
      <c r="U202" s="175"/>
      <c r="V202" s="175"/>
      <c r="W202" s="175"/>
      <c r="X202" s="175"/>
      <c r="Y202" s="175"/>
      <c r="Z202" s="175"/>
    </row>
    <row r="203" customFormat="false" ht="12.75" hidden="false" customHeight="true" outlineLevel="0" collapsed="false">
      <c r="A203" s="175"/>
      <c r="B203" s="261"/>
      <c r="C203" s="262"/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175"/>
      <c r="Y203" s="175"/>
      <c r="Z203" s="175"/>
    </row>
    <row r="204" customFormat="false" ht="12.75" hidden="false" customHeight="true" outlineLevel="0" collapsed="false">
      <c r="A204" s="175"/>
      <c r="B204" s="261"/>
      <c r="C204" s="262"/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5"/>
      <c r="U204" s="175"/>
      <c r="V204" s="175"/>
      <c r="W204" s="175"/>
      <c r="X204" s="175"/>
      <c r="Y204" s="175"/>
      <c r="Z204" s="175"/>
    </row>
    <row r="205" customFormat="false" ht="12.75" hidden="false" customHeight="true" outlineLevel="0" collapsed="false">
      <c r="A205" s="175"/>
      <c r="B205" s="261"/>
      <c r="C205" s="262"/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5"/>
      <c r="U205" s="175"/>
      <c r="V205" s="175"/>
      <c r="W205" s="175"/>
      <c r="X205" s="175"/>
      <c r="Y205" s="175"/>
      <c r="Z205" s="175"/>
    </row>
    <row r="206" customFormat="false" ht="12.75" hidden="false" customHeight="true" outlineLevel="0" collapsed="false">
      <c r="A206" s="175"/>
      <c r="B206" s="261"/>
      <c r="C206" s="262"/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5"/>
      <c r="U206" s="175"/>
      <c r="V206" s="175"/>
      <c r="W206" s="175"/>
      <c r="X206" s="175"/>
      <c r="Y206" s="175"/>
      <c r="Z206" s="175"/>
    </row>
    <row r="207" customFormat="false" ht="12.75" hidden="false" customHeight="true" outlineLevel="0" collapsed="false">
      <c r="A207" s="175"/>
      <c r="B207" s="261"/>
      <c r="C207" s="262"/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5"/>
      <c r="U207" s="175"/>
      <c r="V207" s="175"/>
      <c r="W207" s="175"/>
      <c r="X207" s="175"/>
      <c r="Y207" s="175"/>
      <c r="Z207" s="175"/>
    </row>
    <row r="208" customFormat="false" ht="12.75" hidden="false" customHeight="true" outlineLevel="0" collapsed="false">
      <c r="A208" s="175"/>
      <c r="B208" s="261"/>
      <c r="C208" s="262"/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5"/>
      <c r="U208" s="175"/>
      <c r="V208" s="175"/>
      <c r="W208" s="175"/>
      <c r="X208" s="175"/>
      <c r="Y208" s="175"/>
      <c r="Z208" s="175"/>
    </row>
    <row r="209" customFormat="false" ht="12.75" hidden="false" customHeight="true" outlineLevel="0" collapsed="false">
      <c r="A209" s="175"/>
      <c r="B209" s="261"/>
      <c r="C209" s="262"/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5"/>
      <c r="U209" s="175"/>
      <c r="V209" s="175"/>
      <c r="W209" s="175"/>
      <c r="X209" s="175"/>
      <c r="Y209" s="175"/>
      <c r="Z209" s="175"/>
    </row>
    <row r="210" customFormat="false" ht="12.75" hidden="false" customHeight="true" outlineLevel="0" collapsed="false">
      <c r="A210" s="175"/>
      <c r="B210" s="261"/>
      <c r="C210" s="262"/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5"/>
      <c r="U210" s="175"/>
      <c r="V210" s="175"/>
      <c r="W210" s="175"/>
      <c r="X210" s="175"/>
      <c r="Y210" s="175"/>
      <c r="Z210" s="175"/>
    </row>
    <row r="211" customFormat="false" ht="12.75" hidden="false" customHeight="true" outlineLevel="0" collapsed="false">
      <c r="A211" s="175"/>
      <c r="B211" s="261"/>
      <c r="C211" s="262"/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5"/>
      <c r="U211" s="175"/>
      <c r="V211" s="175"/>
      <c r="W211" s="175"/>
      <c r="X211" s="175"/>
      <c r="Y211" s="175"/>
      <c r="Z211" s="175"/>
    </row>
    <row r="212" customFormat="false" ht="12.75" hidden="false" customHeight="true" outlineLevel="0" collapsed="false">
      <c r="A212" s="175"/>
      <c r="B212" s="261"/>
      <c r="C212" s="262"/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5"/>
      <c r="U212" s="175"/>
      <c r="V212" s="175"/>
      <c r="W212" s="175"/>
      <c r="X212" s="175"/>
      <c r="Y212" s="175"/>
      <c r="Z212" s="175"/>
    </row>
    <row r="213" customFormat="false" ht="12.75" hidden="false" customHeight="true" outlineLevel="0" collapsed="false">
      <c r="A213" s="175"/>
      <c r="B213" s="261"/>
      <c r="C213" s="262"/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5"/>
      <c r="U213" s="175"/>
      <c r="V213" s="175"/>
      <c r="W213" s="175"/>
      <c r="X213" s="175"/>
      <c r="Y213" s="175"/>
      <c r="Z213" s="175"/>
    </row>
    <row r="214" customFormat="false" ht="12.75" hidden="false" customHeight="true" outlineLevel="0" collapsed="false">
      <c r="A214" s="175"/>
      <c r="B214" s="261"/>
      <c r="C214" s="262"/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5"/>
      <c r="U214" s="175"/>
      <c r="V214" s="175"/>
      <c r="W214" s="175"/>
      <c r="X214" s="175"/>
      <c r="Y214" s="175"/>
      <c r="Z214" s="175"/>
    </row>
    <row r="215" customFormat="false" ht="12.75" hidden="false" customHeight="true" outlineLevel="0" collapsed="false">
      <c r="A215" s="175"/>
      <c r="B215" s="261"/>
      <c r="C215" s="262"/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5"/>
      <c r="U215" s="175"/>
      <c r="V215" s="175"/>
      <c r="W215" s="175"/>
      <c r="X215" s="175"/>
      <c r="Y215" s="175"/>
      <c r="Z215" s="175"/>
    </row>
    <row r="216" customFormat="false" ht="12.75" hidden="false" customHeight="true" outlineLevel="0" collapsed="false">
      <c r="A216" s="175"/>
      <c r="B216" s="261"/>
      <c r="C216" s="262"/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5"/>
      <c r="U216" s="175"/>
      <c r="V216" s="175"/>
      <c r="W216" s="175"/>
      <c r="X216" s="175"/>
      <c r="Y216" s="175"/>
      <c r="Z216" s="175"/>
    </row>
    <row r="217" customFormat="false" ht="12.75" hidden="false" customHeight="true" outlineLevel="0" collapsed="false">
      <c r="A217" s="175"/>
      <c r="B217" s="261"/>
      <c r="C217" s="262"/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5"/>
      <c r="U217" s="175"/>
      <c r="V217" s="175"/>
      <c r="W217" s="175"/>
      <c r="X217" s="175"/>
      <c r="Y217" s="175"/>
      <c r="Z217" s="175"/>
    </row>
    <row r="218" customFormat="false" ht="12.75" hidden="false" customHeight="true" outlineLevel="0" collapsed="false">
      <c r="A218" s="175"/>
      <c r="B218" s="261"/>
      <c r="C218" s="262"/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5"/>
      <c r="U218" s="175"/>
      <c r="V218" s="175"/>
      <c r="W218" s="175"/>
      <c r="X218" s="175"/>
      <c r="Y218" s="175"/>
      <c r="Z218" s="175"/>
    </row>
    <row r="219" customFormat="false" ht="12.75" hidden="false" customHeight="true" outlineLevel="0" collapsed="false">
      <c r="A219" s="175"/>
      <c r="B219" s="261"/>
      <c r="C219" s="262"/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5"/>
      <c r="U219" s="175"/>
      <c r="V219" s="175"/>
      <c r="W219" s="175"/>
      <c r="X219" s="175"/>
      <c r="Y219" s="175"/>
      <c r="Z219" s="175"/>
    </row>
    <row r="220" customFormat="false" ht="12.75" hidden="false" customHeight="true" outlineLevel="0" collapsed="false">
      <c r="A220" s="175"/>
      <c r="B220" s="261"/>
      <c r="C220" s="262"/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5"/>
      <c r="U220" s="175"/>
      <c r="V220" s="175"/>
      <c r="W220" s="175"/>
      <c r="X220" s="175"/>
      <c r="Y220" s="175"/>
      <c r="Z220" s="175"/>
    </row>
    <row r="221" customFormat="false" ht="12.75" hidden="false" customHeight="true" outlineLevel="0" collapsed="false">
      <c r="A221" s="175"/>
      <c r="B221" s="261"/>
      <c r="C221" s="262"/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5"/>
      <c r="U221" s="175"/>
      <c r="V221" s="175"/>
      <c r="W221" s="175"/>
      <c r="X221" s="175"/>
      <c r="Y221" s="175"/>
      <c r="Z221" s="175"/>
    </row>
    <row r="222" customFormat="false" ht="12.75" hidden="false" customHeight="true" outlineLevel="0" collapsed="false">
      <c r="A222" s="175"/>
      <c r="B222" s="261"/>
      <c r="C222" s="262"/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5"/>
      <c r="U222" s="175"/>
      <c r="V222" s="175"/>
      <c r="W222" s="175"/>
      <c r="X222" s="175"/>
      <c r="Y222" s="175"/>
      <c r="Z222" s="175"/>
    </row>
    <row r="223" customFormat="false" ht="12.75" hidden="false" customHeight="true" outlineLevel="0" collapsed="false">
      <c r="A223" s="175"/>
      <c r="B223" s="261"/>
      <c r="C223" s="262"/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5"/>
      <c r="U223" s="175"/>
      <c r="V223" s="175"/>
      <c r="W223" s="175"/>
      <c r="X223" s="175"/>
      <c r="Y223" s="175"/>
      <c r="Z223" s="175"/>
    </row>
    <row r="224" customFormat="false" ht="12.75" hidden="false" customHeight="true" outlineLevel="0" collapsed="false">
      <c r="A224" s="175"/>
      <c r="B224" s="261"/>
      <c r="C224" s="262"/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5"/>
      <c r="U224" s="175"/>
      <c r="V224" s="175"/>
      <c r="W224" s="175"/>
      <c r="X224" s="175"/>
      <c r="Y224" s="175"/>
      <c r="Z224" s="175"/>
    </row>
    <row r="225" customFormat="false" ht="12.75" hidden="false" customHeight="true" outlineLevel="0" collapsed="false">
      <c r="A225" s="175"/>
      <c r="B225" s="261"/>
      <c r="C225" s="262"/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5"/>
      <c r="U225" s="175"/>
      <c r="V225" s="175"/>
      <c r="W225" s="175"/>
      <c r="X225" s="175"/>
      <c r="Y225" s="175"/>
      <c r="Z225" s="175"/>
    </row>
    <row r="226" customFormat="false" ht="12.75" hidden="false" customHeight="true" outlineLevel="0" collapsed="false">
      <c r="A226" s="175"/>
      <c r="B226" s="261"/>
      <c r="C226" s="262"/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5"/>
      <c r="U226" s="175"/>
      <c r="V226" s="175"/>
      <c r="W226" s="175"/>
      <c r="X226" s="175"/>
      <c r="Y226" s="175"/>
      <c r="Z226" s="175"/>
    </row>
    <row r="227" customFormat="false" ht="12.75" hidden="false" customHeight="true" outlineLevel="0" collapsed="false">
      <c r="A227" s="175"/>
      <c r="B227" s="261"/>
      <c r="C227" s="262"/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5"/>
      <c r="U227" s="175"/>
      <c r="V227" s="175"/>
      <c r="W227" s="175"/>
      <c r="X227" s="175"/>
      <c r="Y227" s="175"/>
      <c r="Z227" s="175"/>
    </row>
    <row r="228" customFormat="false" ht="12.75" hidden="false" customHeight="true" outlineLevel="0" collapsed="false">
      <c r="A228" s="175"/>
      <c r="B228" s="261"/>
      <c r="C228" s="262"/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5"/>
      <c r="U228" s="175"/>
      <c r="V228" s="175"/>
      <c r="W228" s="175"/>
      <c r="X228" s="175"/>
      <c r="Y228" s="175"/>
      <c r="Z228" s="175"/>
    </row>
    <row r="229" customFormat="false" ht="12.75" hidden="false" customHeight="true" outlineLevel="0" collapsed="false">
      <c r="A229" s="175"/>
      <c r="B229" s="261"/>
      <c r="C229" s="262"/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5"/>
      <c r="U229" s="175"/>
      <c r="V229" s="175"/>
      <c r="W229" s="175"/>
      <c r="X229" s="175"/>
      <c r="Y229" s="175"/>
      <c r="Z229" s="175"/>
    </row>
    <row r="230" customFormat="false" ht="12.75" hidden="false" customHeight="true" outlineLevel="0" collapsed="false">
      <c r="A230" s="175"/>
      <c r="B230" s="261"/>
      <c r="C230" s="262"/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5"/>
      <c r="U230" s="175"/>
      <c r="V230" s="175"/>
      <c r="W230" s="175"/>
      <c r="X230" s="175"/>
      <c r="Y230" s="175"/>
      <c r="Z230" s="175"/>
    </row>
    <row r="231" customFormat="false" ht="12.75" hidden="false" customHeight="true" outlineLevel="0" collapsed="false">
      <c r="A231" s="175"/>
      <c r="B231" s="261"/>
      <c r="C231" s="262"/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5"/>
      <c r="U231" s="175"/>
      <c r="V231" s="175"/>
      <c r="W231" s="175"/>
      <c r="X231" s="175"/>
      <c r="Y231" s="175"/>
      <c r="Z231" s="175"/>
    </row>
    <row r="232" customFormat="false" ht="12.75" hidden="false" customHeight="true" outlineLevel="0" collapsed="false">
      <c r="A232" s="175"/>
      <c r="B232" s="261"/>
      <c r="C232" s="262"/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5"/>
      <c r="U232" s="175"/>
      <c r="V232" s="175"/>
      <c r="W232" s="175"/>
      <c r="X232" s="175"/>
      <c r="Y232" s="175"/>
      <c r="Z232" s="175"/>
    </row>
    <row r="233" customFormat="false" ht="12.75" hidden="false" customHeight="true" outlineLevel="0" collapsed="false">
      <c r="A233" s="175"/>
      <c r="B233" s="261"/>
      <c r="C233" s="262"/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5"/>
      <c r="U233" s="175"/>
      <c r="V233" s="175"/>
      <c r="W233" s="175"/>
      <c r="X233" s="175"/>
      <c r="Y233" s="175"/>
      <c r="Z233" s="175"/>
    </row>
    <row r="234" customFormat="false" ht="12.75" hidden="false" customHeight="true" outlineLevel="0" collapsed="false">
      <c r="A234" s="175"/>
      <c r="B234" s="261"/>
      <c r="C234" s="262"/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5"/>
      <c r="U234" s="175"/>
      <c r="V234" s="175"/>
      <c r="W234" s="175"/>
      <c r="X234" s="175"/>
      <c r="Y234" s="175"/>
      <c r="Z234" s="175"/>
    </row>
    <row r="235" customFormat="false" ht="12.75" hidden="false" customHeight="true" outlineLevel="0" collapsed="false">
      <c r="A235" s="175"/>
      <c r="B235" s="261"/>
      <c r="C235" s="262"/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5"/>
      <c r="U235" s="175"/>
      <c r="V235" s="175"/>
      <c r="W235" s="175"/>
      <c r="X235" s="175"/>
      <c r="Y235" s="175"/>
      <c r="Z235" s="175"/>
    </row>
    <row r="236" customFormat="false" ht="12.75" hidden="false" customHeight="true" outlineLevel="0" collapsed="false">
      <c r="A236" s="175"/>
      <c r="B236" s="261"/>
      <c r="C236" s="262"/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5"/>
      <c r="U236" s="175"/>
      <c r="V236" s="175"/>
      <c r="W236" s="175"/>
      <c r="X236" s="175"/>
      <c r="Y236" s="175"/>
      <c r="Z236" s="175"/>
    </row>
    <row r="237" customFormat="false" ht="12.75" hidden="false" customHeight="true" outlineLevel="0" collapsed="false">
      <c r="A237" s="175"/>
      <c r="B237" s="261"/>
      <c r="C237" s="262"/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5"/>
      <c r="U237" s="175"/>
      <c r="V237" s="175"/>
      <c r="W237" s="175"/>
      <c r="X237" s="175"/>
      <c r="Y237" s="175"/>
      <c r="Z237" s="175"/>
    </row>
    <row r="238" customFormat="false" ht="12.75" hidden="false" customHeight="true" outlineLevel="0" collapsed="false">
      <c r="A238" s="175"/>
      <c r="B238" s="261"/>
      <c r="C238" s="262"/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5"/>
      <c r="U238" s="175"/>
      <c r="V238" s="175"/>
      <c r="W238" s="175"/>
      <c r="X238" s="175"/>
      <c r="Y238" s="175"/>
      <c r="Z238" s="175"/>
    </row>
    <row r="239" customFormat="false" ht="12.75" hidden="false" customHeight="true" outlineLevel="0" collapsed="false">
      <c r="A239" s="175"/>
      <c r="B239" s="261"/>
      <c r="C239" s="262"/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5"/>
      <c r="U239" s="175"/>
      <c r="V239" s="175"/>
      <c r="W239" s="175"/>
      <c r="X239" s="175"/>
      <c r="Y239" s="175"/>
      <c r="Z239" s="175"/>
    </row>
    <row r="240" customFormat="false" ht="12.75" hidden="false" customHeight="true" outlineLevel="0" collapsed="false">
      <c r="A240" s="175"/>
      <c r="B240" s="261"/>
      <c r="C240" s="262"/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5"/>
      <c r="U240" s="175"/>
      <c r="V240" s="175"/>
      <c r="W240" s="175"/>
      <c r="X240" s="175"/>
      <c r="Y240" s="175"/>
      <c r="Z240" s="175"/>
    </row>
    <row r="241" customFormat="false" ht="12.75" hidden="false" customHeight="true" outlineLevel="0" collapsed="false">
      <c r="A241" s="175"/>
      <c r="B241" s="261"/>
      <c r="C241" s="262"/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5"/>
      <c r="U241" s="175"/>
      <c r="V241" s="175"/>
      <c r="W241" s="175"/>
      <c r="X241" s="175"/>
      <c r="Y241" s="175"/>
      <c r="Z241" s="175"/>
    </row>
    <row r="242" customFormat="false" ht="12.75" hidden="false" customHeight="true" outlineLevel="0" collapsed="false">
      <c r="A242" s="175"/>
      <c r="B242" s="261"/>
      <c r="C242" s="262"/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5"/>
      <c r="U242" s="175"/>
      <c r="V242" s="175"/>
      <c r="W242" s="175"/>
      <c r="X242" s="175"/>
      <c r="Y242" s="175"/>
      <c r="Z242" s="175"/>
    </row>
    <row r="243" customFormat="false" ht="12.75" hidden="false" customHeight="true" outlineLevel="0" collapsed="false">
      <c r="A243" s="175"/>
      <c r="B243" s="261"/>
      <c r="C243" s="262"/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5"/>
      <c r="U243" s="175"/>
      <c r="V243" s="175"/>
      <c r="W243" s="175"/>
      <c r="X243" s="175"/>
      <c r="Y243" s="175"/>
      <c r="Z243" s="175"/>
    </row>
    <row r="244" customFormat="false" ht="12.75" hidden="false" customHeight="true" outlineLevel="0" collapsed="false">
      <c r="A244" s="175"/>
      <c r="B244" s="261"/>
      <c r="C244" s="262"/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5"/>
      <c r="U244" s="175"/>
      <c r="V244" s="175"/>
      <c r="W244" s="175"/>
      <c r="X244" s="175"/>
      <c r="Y244" s="175"/>
      <c r="Z244" s="175"/>
    </row>
    <row r="245" customFormat="false" ht="12.75" hidden="false" customHeight="true" outlineLevel="0" collapsed="false">
      <c r="A245" s="175"/>
      <c r="B245" s="261"/>
      <c r="C245" s="262"/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5"/>
      <c r="U245" s="175"/>
      <c r="V245" s="175"/>
      <c r="W245" s="175"/>
      <c r="X245" s="175"/>
      <c r="Y245" s="175"/>
      <c r="Z245" s="175"/>
    </row>
    <row r="246" customFormat="false" ht="12.75" hidden="false" customHeight="true" outlineLevel="0" collapsed="false">
      <c r="A246" s="175"/>
      <c r="B246" s="261"/>
      <c r="C246" s="262"/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5"/>
      <c r="U246" s="175"/>
      <c r="V246" s="175"/>
      <c r="W246" s="175"/>
      <c r="X246" s="175"/>
      <c r="Y246" s="175"/>
      <c r="Z246" s="175"/>
    </row>
    <row r="247" customFormat="false" ht="12.75" hidden="false" customHeight="true" outlineLevel="0" collapsed="false">
      <c r="A247" s="175"/>
      <c r="B247" s="261"/>
      <c r="C247" s="262"/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5"/>
      <c r="U247" s="175"/>
      <c r="V247" s="175"/>
      <c r="W247" s="175"/>
      <c r="X247" s="175"/>
      <c r="Y247" s="175"/>
      <c r="Z247" s="175"/>
    </row>
    <row r="248" customFormat="false" ht="12.75" hidden="false" customHeight="true" outlineLevel="0" collapsed="false">
      <c r="A248" s="175"/>
      <c r="B248" s="261"/>
      <c r="C248" s="262"/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5"/>
      <c r="U248" s="175"/>
      <c r="V248" s="175"/>
      <c r="W248" s="175"/>
      <c r="X248" s="175"/>
      <c r="Y248" s="175"/>
      <c r="Z248" s="175"/>
    </row>
    <row r="249" customFormat="false" ht="12.75" hidden="false" customHeight="true" outlineLevel="0" collapsed="false">
      <c r="A249" s="175"/>
      <c r="B249" s="261"/>
      <c r="C249" s="262"/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5"/>
      <c r="U249" s="175"/>
      <c r="V249" s="175"/>
      <c r="W249" s="175"/>
      <c r="X249" s="175"/>
      <c r="Y249" s="175"/>
      <c r="Z249" s="175"/>
    </row>
    <row r="250" customFormat="false" ht="12.75" hidden="false" customHeight="true" outlineLevel="0" collapsed="false">
      <c r="A250" s="175"/>
      <c r="B250" s="261"/>
      <c r="C250" s="262"/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5"/>
      <c r="U250" s="175"/>
      <c r="V250" s="175"/>
      <c r="W250" s="175"/>
      <c r="X250" s="175"/>
      <c r="Y250" s="175"/>
      <c r="Z250" s="175"/>
    </row>
    <row r="251" customFormat="false" ht="12.75" hidden="false" customHeight="true" outlineLevel="0" collapsed="false">
      <c r="A251" s="175"/>
      <c r="B251" s="261"/>
      <c r="C251" s="262"/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5"/>
      <c r="U251" s="175"/>
      <c r="V251" s="175"/>
      <c r="W251" s="175"/>
      <c r="X251" s="175"/>
      <c r="Y251" s="175"/>
      <c r="Z251" s="175"/>
    </row>
    <row r="252" customFormat="false" ht="12.75" hidden="false" customHeight="true" outlineLevel="0" collapsed="false">
      <c r="A252" s="175"/>
      <c r="B252" s="261"/>
      <c r="C252" s="262"/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5"/>
      <c r="U252" s="175"/>
      <c r="V252" s="175"/>
      <c r="W252" s="175"/>
      <c r="X252" s="175"/>
      <c r="Y252" s="175"/>
      <c r="Z252" s="175"/>
    </row>
    <row r="253" customFormat="false" ht="12.75" hidden="false" customHeight="true" outlineLevel="0" collapsed="false">
      <c r="A253" s="175"/>
      <c r="B253" s="261"/>
      <c r="C253" s="262"/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5"/>
      <c r="U253" s="175"/>
      <c r="V253" s="175"/>
      <c r="W253" s="175"/>
      <c r="X253" s="175"/>
      <c r="Y253" s="175"/>
      <c r="Z253" s="175"/>
    </row>
    <row r="254" customFormat="false" ht="12.75" hidden="false" customHeight="true" outlineLevel="0" collapsed="false">
      <c r="A254" s="175"/>
      <c r="B254" s="261"/>
      <c r="C254" s="262"/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5"/>
      <c r="U254" s="175"/>
      <c r="V254" s="175"/>
      <c r="W254" s="175"/>
      <c r="X254" s="175"/>
      <c r="Y254" s="175"/>
      <c r="Z254" s="175"/>
    </row>
    <row r="255" customFormat="false" ht="12.75" hidden="false" customHeight="true" outlineLevel="0" collapsed="false">
      <c r="A255" s="175"/>
      <c r="B255" s="261"/>
      <c r="C255" s="262"/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5"/>
      <c r="U255" s="175"/>
      <c r="V255" s="175"/>
      <c r="W255" s="175"/>
      <c r="X255" s="175"/>
      <c r="Y255" s="175"/>
      <c r="Z255" s="175"/>
    </row>
    <row r="256" customFormat="false" ht="12.75" hidden="false" customHeight="true" outlineLevel="0" collapsed="false">
      <c r="A256" s="175"/>
      <c r="B256" s="261"/>
      <c r="C256" s="262"/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5"/>
      <c r="U256" s="175"/>
      <c r="V256" s="175"/>
      <c r="W256" s="175"/>
      <c r="X256" s="175"/>
      <c r="Y256" s="175"/>
      <c r="Z256" s="175"/>
    </row>
    <row r="257" customFormat="false" ht="12.75" hidden="false" customHeight="true" outlineLevel="0" collapsed="false">
      <c r="A257" s="175"/>
      <c r="B257" s="261"/>
      <c r="C257" s="262"/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5"/>
      <c r="U257" s="175"/>
      <c r="V257" s="175"/>
      <c r="W257" s="175"/>
      <c r="X257" s="175"/>
      <c r="Y257" s="175"/>
      <c r="Z257" s="175"/>
    </row>
    <row r="258" customFormat="false" ht="12.75" hidden="false" customHeight="true" outlineLevel="0" collapsed="false">
      <c r="A258" s="175"/>
      <c r="B258" s="261"/>
      <c r="C258" s="262"/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5"/>
      <c r="U258" s="175"/>
      <c r="V258" s="175"/>
      <c r="W258" s="175"/>
      <c r="X258" s="175"/>
      <c r="Y258" s="175"/>
      <c r="Z258" s="175"/>
    </row>
    <row r="259" customFormat="false" ht="12.75" hidden="false" customHeight="true" outlineLevel="0" collapsed="false">
      <c r="A259" s="175"/>
      <c r="B259" s="261"/>
      <c r="C259" s="262"/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5"/>
      <c r="U259" s="175"/>
      <c r="V259" s="175"/>
      <c r="W259" s="175"/>
      <c r="X259" s="175"/>
      <c r="Y259" s="175"/>
      <c r="Z259" s="175"/>
    </row>
    <row r="260" customFormat="false" ht="12.75" hidden="false" customHeight="true" outlineLevel="0" collapsed="false">
      <c r="A260" s="175"/>
      <c r="B260" s="261"/>
      <c r="C260" s="262"/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5"/>
      <c r="U260" s="175"/>
      <c r="V260" s="175"/>
      <c r="W260" s="175"/>
      <c r="X260" s="175"/>
      <c r="Y260" s="175"/>
      <c r="Z260" s="175"/>
    </row>
    <row r="261" customFormat="false" ht="12.75" hidden="false" customHeight="true" outlineLevel="0" collapsed="false">
      <c r="A261" s="175"/>
      <c r="B261" s="261"/>
      <c r="C261" s="262"/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5"/>
      <c r="U261" s="175"/>
      <c r="V261" s="175"/>
      <c r="W261" s="175"/>
      <c r="X261" s="175"/>
      <c r="Y261" s="175"/>
      <c r="Z261" s="175"/>
    </row>
    <row r="262" customFormat="false" ht="12.75" hidden="false" customHeight="true" outlineLevel="0" collapsed="false">
      <c r="A262" s="175"/>
      <c r="B262" s="261"/>
      <c r="C262" s="262"/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5"/>
      <c r="U262" s="175"/>
      <c r="V262" s="175"/>
      <c r="W262" s="175"/>
      <c r="X262" s="175"/>
      <c r="Y262" s="175"/>
      <c r="Z262" s="175"/>
    </row>
    <row r="263" customFormat="false" ht="12.75" hidden="false" customHeight="true" outlineLevel="0" collapsed="false">
      <c r="A263" s="175"/>
      <c r="B263" s="261"/>
      <c r="C263" s="262"/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5"/>
      <c r="U263" s="175"/>
      <c r="V263" s="175"/>
      <c r="W263" s="175"/>
      <c r="X263" s="175"/>
      <c r="Y263" s="175"/>
      <c r="Z263" s="175"/>
    </row>
    <row r="264" customFormat="false" ht="12.75" hidden="false" customHeight="true" outlineLevel="0" collapsed="false">
      <c r="A264" s="175"/>
      <c r="B264" s="261"/>
      <c r="C264" s="262"/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5"/>
      <c r="U264" s="175"/>
      <c r="V264" s="175"/>
      <c r="W264" s="175"/>
      <c r="X264" s="175"/>
      <c r="Y264" s="175"/>
      <c r="Z264" s="175"/>
    </row>
    <row r="265" customFormat="false" ht="12.75" hidden="false" customHeight="true" outlineLevel="0" collapsed="false">
      <c r="A265" s="175"/>
      <c r="B265" s="261"/>
      <c r="C265" s="262"/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5"/>
      <c r="U265" s="175"/>
      <c r="V265" s="175"/>
      <c r="W265" s="175"/>
      <c r="X265" s="175"/>
      <c r="Y265" s="175"/>
      <c r="Z265" s="175"/>
    </row>
    <row r="266" customFormat="false" ht="12.75" hidden="false" customHeight="true" outlineLevel="0" collapsed="false">
      <c r="A266" s="175"/>
      <c r="B266" s="261"/>
      <c r="C266" s="262"/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5"/>
      <c r="U266" s="175"/>
      <c r="V266" s="175"/>
      <c r="W266" s="175"/>
      <c r="X266" s="175"/>
      <c r="Y266" s="175"/>
      <c r="Z266" s="175"/>
    </row>
    <row r="267" customFormat="false" ht="12.75" hidden="false" customHeight="true" outlineLevel="0" collapsed="false">
      <c r="A267" s="175"/>
      <c r="B267" s="261"/>
      <c r="C267" s="262"/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5"/>
      <c r="U267" s="175"/>
      <c r="V267" s="175"/>
      <c r="W267" s="175"/>
      <c r="X267" s="175"/>
      <c r="Y267" s="175"/>
      <c r="Z267" s="175"/>
    </row>
    <row r="268" customFormat="false" ht="12.75" hidden="false" customHeight="true" outlineLevel="0" collapsed="false">
      <c r="A268" s="175"/>
      <c r="B268" s="261"/>
      <c r="C268" s="262"/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5"/>
      <c r="U268" s="175"/>
      <c r="V268" s="175"/>
      <c r="W268" s="175"/>
      <c r="X268" s="175"/>
      <c r="Y268" s="175"/>
      <c r="Z268" s="175"/>
    </row>
    <row r="269" customFormat="false" ht="12.75" hidden="false" customHeight="true" outlineLevel="0" collapsed="false">
      <c r="A269" s="175"/>
      <c r="B269" s="261"/>
      <c r="C269" s="262"/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5"/>
      <c r="U269" s="175"/>
      <c r="V269" s="175"/>
      <c r="W269" s="175"/>
      <c r="X269" s="175"/>
      <c r="Y269" s="175"/>
      <c r="Z269" s="175"/>
    </row>
    <row r="270" customFormat="false" ht="12.75" hidden="false" customHeight="true" outlineLevel="0" collapsed="false">
      <c r="A270" s="175"/>
      <c r="B270" s="261"/>
      <c r="C270" s="262"/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5"/>
      <c r="U270" s="175"/>
      <c r="V270" s="175"/>
      <c r="W270" s="175"/>
      <c r="X270" s="175"/>
      <c r="Y270" s="175"/>
      <c r="Z270" s="175"/>
    </row>
    <row r="271" customFormat="false" ht="12.75" hidden="false" customHeight="true" outlineLevel="0" collapsed="false">
      <c r="A271" s="175"/>
      <c r="B271" s="261"/>
      <c r="C271" s="262"/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5"/>
      <c r="U271" s="175"/>
      <c r="V271" s="175"/>
      <c r="W271" s="175"/>
      <c r="X271" s="175"/>
      <c r="Y271" s="175"/>
      <c r="Z271" s="175"/>
    </row>
    <row r="272" customFormat="false" ht="12.75" hidden="false" customHeight="true" outlineLevel="0" collapsed="false">
      <c r="A272" s="175"/>
      <c r="B272" s="261"/>
      <c r="C272" s="262"/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5"/>
      <c r="U272" s="175"/>
      <c r="V272" s="175"/>
      <c r="W272" s="175"/>
      <c r="X272" s="175"/>
      <c r="Y272" s="175"/>
      <c r="Z272" s="175"/>
    </row>
    <row r="273" customFormat="false" ht="12.75" hidden="false" customHeight="true" outlineLevel="0" collapsed="false">
      <c r="A273" s="175"/>
      <c r="B273" s="261"/>
      <c r="C273" s="262"/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5"/>
      <c r="U273" s="175"/>
      <c r="V273" s="175"/>
      <c r="W273" s="175"/>
      <c r="X273" s="175"/>
      <c r="Y273" s="175"/>
      <c r="Z273" s="175"/>
    </row>
    <row r="274" customFormat="false" ht="12.75" hidden="false" customHeight="true" outlineLevel="0" collapsed="false">
      <c r="A274" s="175"/>
      <c r="B274" s="261"/>
      <c r="C274" s="262"/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5"/>
      <c r="U274" s="175"/>
      <c r="V274" s="175"/>
      <c r="W274" s="175"/>
      <c r="X274" s="175"/>
      <c r="Y274" s="175"/>
      <c r="Z274" s="175"/>
    </row>
    <row r="275" customFormat="false" ht="12.75" hidden="false" customHeight="true" outlineLevel="0" collapsed="false">
      <c r="A275" s="175"/>
      <c r="B275" s="261"/>
      <c r="C275" s="262"/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5"/>
      <c r="U275" s="175"/>
      <c r="V275" s="175"/>
      <c r="W275" s="175"/>
      <c r="X275" s="175"/>
      <c r="Y275" s="175"/>
      <c r="Z275" s="175"/>
    </row>
    <row r="276" customFormat="false" ht="12.75" hidden="false" customHeight="true" outlineLevel="0" collapsed="false">
      <c r="A276" s="175"/>
      <c r="B276" s="261"/>
      <c r="C276" s="262"/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5"/>
      <c r="U276" s="175"/>
      <c r="V276" s="175"/>
      <c r="W276" s="175"/>
      <c r="X276" s="175"/>
      <c r="Y276" s="175"/>
      <c r="Z276" s="175"/>
    </row>
    <row r="277" customFormat="false" ht="12.75" hidden="false" customHeight="true" outlineLevel="0" collapsed="false">
      <c r="A277" s="175"/>
      <c r="B277" s="261"/>
      <c r="C277" s="262"/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5"/>
      <c r="U277" s="175"/>
      <c r="V277" s="175"/>
      <c r="W277" s="175"/>
      <c r="X277" s="175"/>
      <c r="Y277" s="175"/>
      <c r="Z277" s="175"/>
    </row>
    <row r="278" customFormat="false" ht="12.75" hidden="false" customHeight="true" outlineLevel="0" collapsed="false">
      <c r="A278" s="175"/>
      <c r="B278" s="261"/>
      <c r="C278" s="262"/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5"/>
      <c r="U278" s="175"/>
      <c r="V278" s="175"/>
      <c r="W278" s="175"/>
      <c r="X278" s="175"/>
      <c r="Y278" s="175"/>
      <c r="Z278" s="175"/>
    </row>
    <row r="279" customFormat="false" ht="12.75" hidden="false" customHeight="true" outlineLevel="0" collapsed="false">
      <c r="A279" s="175"/>
      <c r="B279" s="261"/>
      <c r="C279" s="262"/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5"/>
      <c r="U279" s="175"/>
      <c r="V279" s="175"/>
      <c r="W279" s="175"/>
      <c r="X279" s="175"/>
      <c r="Y279" s="175"/>
      <c r="Z279" s="175"/>
    </row>
    <row r="280" customFormat="false" ht="12.75" hidden="false" customHeight="true" outlineLevel="0" collapsed="false">
      <c r="A280" s="175"/>
      <c r="B280" s="261"/>
      <c r="C280" s="262"/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5"/>
      <c r="U280" s="175"/>
      <c r="V280" s="175"/>
      <c r="W280" s="175"/>
      <c r="X280" s="175"/>
      <c r="Y280" s="175"/>
      <c r="Z280" s="175"/>
    </row>
    <row r="281" customFormat="false" ht="12.75" hidden="false" customHeight="true" outlineLevel="0" collapsed="false">
      <c r="A281" s="175"/>
      <c r="B281" s="261"/>
      <c r="C281" s="262"/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5"/>
      <c r="U281" s="175"/>
      <c r="V281" s="175"/>
      <c r="W281" s="175"/>
      <c r="X281" s="175"/>
      <c r="Y281" s="175"/>
      <c r="Z281" s="175"/>
    </row>
    <row r="282" customFormat="false" ht="12.75" hidden="false" customHeight="true" outlineLevel="0" collapsed="false">
      <c r="A282" s="175"/>
      <c r="B282" s="261"/>
      <c r="C282" s="262"/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5"/>
      <c r="U282" s="175"/>
      <c r="V282" s="175"/>
      <c r="W282" s="175"/>
      <c r="X282" s="175"/>
      <c r="Y282" s="175"/>
      <c r="Z282" s="175"/>
    </row>
    <row r="283" customFormat="false" ht="12.75" hidden="false" customHeight="true" outlineLevel="0" collapsed="false">
      <c r="A283" s="175"/>
      <c r="B283" s="261"/>
      <c r="C283" s="262"/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5"/>
      <c r="U283" s="175"/>
      <c r="V283" s="175"/>
      <c r="W283" s="175"/>
      <c r="X283" s="175"/>
      <c r="Y283" s="175"/>
      <c r="Z283" s="175"/>
    </row>
    <row r="284" customFormat="false" ht="12.75" hidden="false" customHeight="true" outlineLevel="0" collapsed="false">
      <c r="A284" s="175"/>
      <c r="B284" s="261"/>
      <c r="C284" s="262"/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5"/>
      <c r="U284" s="175"/>
      <c r="V284" s="175"/>
      <c r="W284" s="175"/>
      <c r="X284" s="175"/>
      <c r="Y284" s="175"/>
      <c r="Z284" s="175"/>
    </row>
    <row r="285" customFormat="false" ht="12.75" hidden="false" customHeight="true" outlineLevel="0" collapsed="false">
      <c r="A285" s="175"/>
      <c r="B285" s="261"/>
      <c r="C285" s="262"/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5"/>
      <c r="U285" s="175"/>
      <c r="V285" s="175"/>
      <c r="W285" s="175"/>
      <c r="X285" s="175"/>
      <c r="Y285" s="175"/>
      <c r="Z285" s="175"/>
    </row>
    <row r="286" customFormat="false" ht="12.75" hidden="false" customHeight="true" outlineLevel="0" collapsed="false">
      <c r="A286" s="175"/>
      <c r="B286" s="261"/>
      <c r="C286" s="262"/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5"/>
      <c r="U286" s="175"/>
      <c r="V286" s="175"/>
      <c r="W286" s="175"/>
      <c r="X286" s="175"/>
      <c r="Y286" s="175"/>
      <c r="Z286" s="175"/>
    </row>
    <row r="287" customFormat="false" ht="12.75" hidden="false" customHeight="true" outlineLevel="0" collapsed="false">
      <c r="A287" s="175"/>
      <c r="B287" s="261"/>
      <c r="C287" s="262"/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5"/>
      <c r="U287" s="175"/>
      <c r="V287" s="175"/>
      <c r="W287" s="175"/>
      <c r="X287" s="175"/>
      <c r="Y287" s="175"/>
      <c r="Z287" s="175"/>
    </row>
    <row r="288" customFormat="false" ht="12.75" hidden="false" customHeight="true" outlineLevel="0" collapsed="false">
      <c r="A288" s="175"/>
      <c r="B288" s="261"/>
      <c r="C288" s="262"/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5"/>
      <c r="U288" s="175"/>
      <c r="V288" s="175"/>
      <c r="W288" s="175"/>
      <c r="X288" s="175"/>
      <c r="Y288" s="175"/>
      <c r="Z288" s="175"/>
    </row>
    <row r="289" customFormat="false" ht="12.75" hidden="false" customHeight="true" outlineLevel="0" collapsed="false">
      <c r="A289" s="175"/>
      <c r="B289" s="261"/>
      <c r="C289" s="262"/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5"/>
      <c r="U289" s="175"/>
      <c r="V289" s="175"/>
      <c r="W289" s="175"/>
      <c r="X289" s="175"/>
      <c r="Y289" s="175"/>
      <c r="Z289" s="175"/>
    </row>
    <row r="290" customFormat="false" ht="12.75" hidden="false" customHeight="true" outlineLevel="0" collapsed="false">
      <c r="A290" s="175"/>
      <c r="B290" s="261"/>
      <c r="C290" s="262"/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5"/>
      <c r="U290" s="175"/>
      <c r="V290" s="175"/>
      <c r="W290" s="175"/>
      <c r="X290" s="175"/>
      <c r="Y290" s="175"/>
      <c r="Z290" s="175"/>
    </row>
    <row r="291" customFormat="false" ht="12.75" hidden="false" customHeight="true" outlineLevel="0" collapsed="false">
      <c r="A291" s="175"/>
      <c r="B291" s="261"/>
      <c r="C291" s="262"/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5"/>
      <c r="U291" s="175"/>
      <c r="V291" s="175"/>
      <c r="W291" s="175"/>
      <c r="X291" s="175"/>
      <c r="Y291" s="175"/>
      <c r="Z291" s="175"/>
    </row>
    <row r="292" customFormat="false" ht="12.75" hidden="false" customHeight="true" outlineLevel="0" collapsed="false">
      <c r="A292" s="175"/>
      <c r="B292" s="261"/>
      <c r="C292" s="262"/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5"/>
      <c r="U292" s="175"/>
      <c r="V292" s="175"/>
      <c r="W292" s="175"/>
      <c r="X292" s="175"/>
      <c r="Y292" s="175"/>
      <c r="Z292" s="175"/>
    </row>
    <row r="293" customFormat="false" ht="12.75" hidden="false" customHeight="true" outlineLevel="0" collapsed="false">
      <c r="A293" s="175"/>
      <c r="B293" s="261"/>
      <c r="C293" s="262"/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5"/>
      <c r="U293" s="175"/>
      <c r="V293" s="175"/>
      <c r="W293" s="175"/>
      <c r="X293" s="175"/>
      <c r="Y293" s="175"/>
      <c r="Z293" s="175"/>
    </row>
    <row r="294" customFormat="false" ht="12.75" hidden="false" customHeight="true" outlineLevel="0" collapsed="false">
      <c r="A294" s="175"/>
      <c r="B294" s="261"/>
      <c r="C294" s="262"/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5"/>
      <c r="U294" s="175"/>
      <c r="V294" s="175"/>
      <c r="W294" s="175"/>
      <c r="X294" s="175"/>
      <c r="Y294" s="175"/>
      <c r="Z294" s="175"/>
    </row>
    <row r="295" customFormat="false" ht="12.75" hidden="false" customHeight="true" outlineLevel="0" collapsed="false">
      <c r="A295" s="175"/>
      <c r="B295" s="261"/>
      <c r="C295" s="262"/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5"/>
      <c r="U295" s="175"/>
      <c r="V295" s="175"/>
      <c r="W295" s="175"/>
      <c r="X295" s="175"/>
      <c r="Y295" s="175"/>
      <c r="Z295" s="175"/>
    </row>
    <row r="296" customFormat="false" ht="12.75" hidden="false" customHeight="true" outlineLevel="0" collapsed="false">
      <c r="A296" s="175"/>
      <c r="B296" s="261"/>
      <c r="C296" s="262"/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5"/>
      <c r="U296" s="175"/>
      <c r="V296" s="175"/>
      <c r="W296" s="175"/>
      <c r="X296" s="175"/>
      <c r="Y296" s="175"/>
      <c r="Z296" s="175"/>
    </row>
    <row r="297" customFormat="false" ht="12.75" hidden="false" customHeight="true" outlineLevel="0" collapsed="false">
      <c r="A297" s="175"/>
      <c r="B297" s="261"/>
      <c r="C297" s="262"/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5"/>
      <c r="U297" s="175"/>
      <c r="V297" s="175"/>
      <c r="W297" s="175"/>
      <c r="X297" s="175"/>
      <c r="Y297" s="175"/>
      <c r="Z297" s="175"/>
    </row>
    <row r="298" customFormat="false" ht="12.75" hidden="false" customHeight="true" outlineLevel="0" collapsed="false">
      <c r="A298" s="175"/>
      <c r="B298" s="261"/>
      <c r="C298" s="262"/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5"/>
      <c r="U298" s="175"/>
      <c r="V298" s="175"/>
      <c r="W298" s="175"/>
      <c r="X298" s="175"/>
      <c r="Y298" s="175"/>
      <c r="Z298" s="175"/>
    </row>
    <row r="299" customFormat="false" ht="12.75" hidden="false" customHeight="true" outlineLevel="0" collapsed="false">
      <c r="A299" s="175"/>
      <c r="B299" s="261"/>
      <c r="C299" s="262"/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5"/>
      <c r="U299" s="175"/>
      <c r="V299" s="175"/>
      <c r="W299" s="175"/>
      <c r="X299" s="175"/>
      <c r="Y299" s="175"/>
      <c r="Z299" s="175"/>
    </row>
    <row r="300" customFormat="false" ht="12.75" hidden="false" customHeight="true" outlineLevel="0" collapsed="false">
      <c r="A300" s="175"/>
      <c r="B300" s="261"/>
      <c r="C300" s="262"/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5"/>
      <c r="U300" s="175"/>
      <c r="V300" s="175"/>
      <c r="W300" s="175"/>
      <c r="X300" s="175"/>
      <c r="Y300" s="175"/>
      <c r="Z300" s="175"/>
    </row>
    <row r="301" customFormat="false" ht="12.75" hidden="false" customHeight="true" outlineLevel="0" collapsed="false">
      <c r="A301" s="175"/>
      <c r="B301" s="261"/>
      <c r="C301" s="262"/>
      <c r="D301" s="175"/>
      <c r="E301" s="175"/>
      <c r="F301" s="17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75"/>
      <c r="U301" s="175"/>
      <c r="V301" s="175"/>
      <c r="W301" s="175"/>
      <c r="X301" s="175"/>
      <c r="Y301" s="175"/>
      <c r="Z301" s="175"/>
    </row>
    <row r="302" customFormat="false" ht="12.75" hidden="false" customHeight="true" outlineLevel="0" collapsed="false">
      <c r="A302" s="175"/>
      <c r="B302" s="261"/>
      <c r="C302" s="262"/>
      <c r="D302" s="175"/>
      <c r="E302" s="175"/>
      <c r="F302" s="175"/>
      <c r="G302" s="175"/>
      <c r="H302" s="175"/>
      <c r="I302" s="175"/>
      <c r="J302" s="175"/>
      <c r="K302" s="175"/>
      <c r="L302" s="175"/>
      <c r="M302" s="175"/>
      <c r="N302" s="175"/>
      <c r="O302" s="175"/>
      <c r="P302" s="175"/>
      <c r="Q302" s="175"/>
      <c r="R302" s="175"/>
      <c r="S302" s="175"/>
      <c r="T302" s="175"/>
      <c r="U302" s="175"/>
      <c r="V302" s="175"/>
      <c r="W302" s="175"/>
      <c r="X302" s="175"/>
      <c r="Y302" s="175"/>
      <c r="Z302" s="175"/>
    </row>
    <row r="303" customFormat="false" ht="12.75" hidden="false" customHeight="true" outlineLevel="0" collapsed="false">
      <c r="A303" s="175"/>
      <c r="B303" s="261"/>
      <c r="C303" s="262"/>
      <c r="D303" s="175"/>
      <c r="E303" s="175"/>
      <c r="F303" s="175"/>
      <c r="G303" s="175"/>
      <c r="H303" s="175"/>
      <c r="I303" s="175"/>
      <c r="J303" s="175"/>
      <c r="K303" s="175"/>
      <c r="L303" s="175"/>
      <c r="M303" s="175"/>
      <c r="N303" s="175"/>
      <c r="O303" s="175"/>
      <c r="P303" s="175"/>
      <c r="Q303" s="175"/>
      <c r="R303" s="175"/>
      <c r="S303" s="175"/>
      <c r="T303" s="175"/>
      <c r="U303" s="175"/>
      <c r="V303" s="175"/>
      <c r="W303" s="175"/>
      <c r="X303" s="175"/>
      <c r="Y303" s="175"/>
      <c r="Z303" s="175"/>
    </row>
    <row r="304" customFormat="false" ht="12.75" hidden="false" customHeight="true" outlineLevel="0" collapsed="false">
      <c r="A304" s="175"/>
      <c r="B304" s="261"/>
      <c r="C304" s="262"/>
      <c r="D304" s="175"/>
      <c r="E304" s="175"/>
      <c r="F304" s="175"/>
      <c r="G304" s="175"/>
      <c r="H304" s="175"/>
      <c r="I304" s="175"/>
      <c r="J304" s="175"/>
      <c r="K304" s="175"/>
      <c r="L304" s="175"/>
      <c r="M304" s="175"/>
      <c r="N304" s="175"/>
      <c r="O304" s="175"/>
      <c r="P304" s="175"/>
      <c r="Q304" s="175"/>
      <c r="R304" s="175"/>
      <c r="S304" s="175"/>
      <c r="T304" s="175"/>
      <c r="U304" s="175"/>
      <c r="V304" s="175"/>
      <c r="W304" s="175"/>
      <c r="X304" s="175"/>
      <c r="Y304" s="175"/>
      <c r="Z304" s="175"/>
    </row>
    <row r="305" customFormat="false" ht="12.75" hidden="false" customHeight="true" outlineLevel="0" collapsed="false">
      <c r="A305" s="175"/>
      <c r="B305" s="261"/>
      <c r="C305" s="262"/>
      <c r="D305" s="175"/>
      <c r="E305" s="175"/>
      <c r="F305" s="175"/>
      <c r="G305" s="175"/>
      <c r="H305" s="175"/>
      <c r="I305" s="175"/>
      <c r="J305" s="175"/>
      <c r="K305" s="175"/>
      <c r="L305" s="175"/>
      <c r="M305" s="175"/>
      <c r="N305" s="175"/>
      <c r="O305" s="175"/>
      <c r="P305" s="175"/>
      <c r="Q305" s="175"/>
      <c r="R305" s="175"/>
      <c r="S305" s="175"/>
      <c r="T305" s="175"/>
      <c r="U305" s="175"/>
      <c r="V305" s="175"/>
      <c r="W305" s="175"/>
      <c r="X305" s="175"/>
      <c r="Y305" s="175"/>
      <c r="Z305" s="175"/>
    </row>
    <row r="306" customFormat="false" ht="12.75" hidden="false" customHeight="true" outlineLevel="0" collapsed="false">
      <c r="A306" s="175"/>
      <c r="B306" s="261"/>
      <c r="C306" s="262"/>
      <c r="D306" s="175"/>
      <c r="E306" s="175"/>
      <c r="F306" s="175"/>
      <c r="G306" s="175"/>
      <c r="H306" s="175"/>
      <c r="I306" s="175"/>
      <c r="J306" s="175"/>
      <c r="K306" s="175"/>
      <c r="L306" s="175"/>
      <c r="M306" s="175"/>
      <c r="N306" s="175"/>
      <c r="O306" s="175"/>
      <c r="P306" s="175"/>
      <c r="Q306" s="175"/>
      <c r="R306" s="175"/>
      <c r="S306" s="175"/>
      <c r="T306" s="175"/>
      <c r="U306" s="175"/>
      <c r="V306" s="175"/>
      <c r="W306" s="175"/>
      <c r="X306" s="175"/>
      <c r="Y306" s="175"/>
      <c r="Z306" s="175"/>
    </row>
    <row r="307" customFormat="false" ht="12.75" hidden="false" customHeight="true" outlineLevel="0" collapsed="false">
      <c r="A307" s="175"/>
      <c r="B307" s="261"/>
      <c r="C307" s="262"/>
      <c r="D307" s="175"/>
      <c r="E307" s="175"/>
      <c r="F307" s="175"/>
      <c r="G307" s="175"/>
      <c r="H307" s="175"/>
      <c r="I307" s="175"/>
      <c r="J307" s="175"/>
      <c r="K307" s="175"/>
      <c r="L307" s="175"/>
      <c r="M307" s="175"/>
      <c r="N307" s="175"/>
      <c r="O307" s="175"/>
      <c r="P307" s="175"/>
      <c r="Q307" s="175"/>
      <c r="R307" s="175"/>
      <c r="S307" s="175"/>
      <c r="T307" s="175"/>
      <c r="U307" s="175"/>
      <c r="V307" s="175"/>
      <c r="W307" s="175"/>
      <c r="X307" s="175"/>
      <c r="Y307" s="175"/>
      <c r="Z307" s="175"/>
    </row>
    <row r="308" customFormat="false" ht="12.75" hidden="false" customHeight="true" outlineLevel="0" collapsed="false">
      <c r="A308" s="175"/>
      <c r="B308" s="261"/>
      <c r="C308" s="262"/>
      <c r="D308" s="175"/>
      <c r="E308" s="175"/>
      <c r="F308" s="175"/>
      <c r="G308" s="175"/>
      <c r="H308" s="175"/>
      <c r="I308" s="175"/>
      <c r="J308" s="175"/>
      <c r="K308" s="175"/>
      <c r="L308" s="175"/>
      <c r="M308" s="175"/>
      <c r="N308" s="175"/>
      <c r="O308" s="175"/>
      <c r="P308" s="175"/>
      <c r="Q308" s="175"/>
      <c r="R308" s="175"/>
      <c r="S308" s="175"/>
      <c r="T308" s="175"/>
      <c r="U308" s="175"/>
      <c r="V308" s="175"/>
      <c r="W308" s="175"/>
      <c r="X308" s="175"/>
      <c r="Y308" s="175"/>
      <c r="Z308" s="175"/>
    </row>
    <row r="309" customFormat="false" ht="12.75" hidden="false" customHeight="true" outlineLevel="0" collapsed="false">
      <c r="A309" s="175"/>
      <c r="B309" s="261"/>
      <c r="C309" s="262"/>
      <c r="D309" s="175"/>
      <c r="E309" s="175"/>
      <c r="F309" s="175"/>
      <c r="G309" s="175"/>
      <c r="H309" s="175"/>
      <c r="I309" s="175"/>
      <c r="J309" s="175"/>
      <c r="K309" s="175"/>
      <c r="L309" s="175"/>
      <c r="M309" s="175"/>
      <c r="N309" s="175"/>
      <c r="O309" s="175"/>
      <c r="P309" s="175"/>
      <c r="Q309" s="175"/>
      <c r="R309" s="175"/>
      <c r="S309" s="175"/>
      <c r="T309" s="175"/>
      <c r="U309" s="175"/>
      <c r="V309" s="175"/>
      <c r="W309" s="175"/>
      <c r="X309" s="175"/>
      <c r="Y309" s="175"/>
      <c r="Z309" s="175"/>
    </row>
    <row r="310" customFormat="false" ht="12.75" hidden="false" customHeight="true" outlineLevel="0" collapsed="false">
      <c r="A310" s="175"/>
      <c r="B310" s="261"/>
      <c r="C310" s="262"/>
      <c r="D310" s="175"/>
      <c r="E310" s="175"/>
      <c r="F310" s="175"/>
      <c r="G310" s="175"/>
      <c r="H310" s="175"/>
      <c r="I310" s="175"/>
      <c r="J310" s="175"/>
      <c r="K310" s="175"/>
      <c r="L310" s="175"/>
      <c r="M310" s="175"/>
      <c r="N310" s="175"/>
      <c r="O310" s="175"/>
      <c r="P310" s="175"/>
      <c r="Q310" s="175"/>
      <c r="R310" s="175"/>
      <c r="S310" s="175"/>
      <c r="T310" s="175"/>
      <c r="U310" s="175"/>
      <c r="V310" s="175"/>
      <c r="W310" s="175"/>
      <c r="X310" s="175"/>
      <c r="Y310" s="175"/>
      <c r="Z310" s="175"/>
    </row>
    <row r="311" customFormat="false" ht="12.75" hidden="false" customHeight="true" outlineLevel="0" collapsed="false">
      <c r="A311" s="175"/>
      <c r="B311" s="261"/>
      <c r="C311" s="262"/>
      <c r="D311" s="175"/>
      <c r="E311" s="175"/>
      <c r="F311" s="175"/>
      <c r="G311" s="175"/>
      <c r="H311" s="175"/>
      <c r="I311" s="175"/>
      <c r="J311" s="175"/>
      <c r="K311" s="175"/>
      <c r="L311" s="175"/>
      <c r="M311" s="175"/>
      <c r="N311" s="175"/>
      <c r="O311" s="175"/>
      <c r="P311" s="175"/>
      <c r="Q311" s="175"/>
      <c r="R311" s="175"/>
      <c r="S311" s="175"/>
      <c r="T311" s="175"/>
      <c r="U311" s="175"/>
      <c r="V311" s="175"/>
      <c r="W311" s="175"/>
      <c r="X311" s="175"/>
      <c r="Y311" s="175"/>
      <c r="Z311" s="175"/>
    </row>
    <row r="312" customFormat="false" ht="12.75" hidden="false" customHeight="true" outlineLevel="0" collapsed="false">
      <c r="A312" s="175"/>
      <c r="B312" s="261"/>
      <c r="C312" s="262"/>
      <c r="D312" s="175"/>
      <c r="E312" s="175"/>
      <c r="F312" s="175"/>
      <c r="G312" s="175"/>
      <c r="H312" s="175"/>
      <c r="I312" s="175"/>
      <c r="J312" s="175"/>
      <c r="K312" s="175"/>
      <c r="L312" s="175"/>
      <c r="M312" s="175"/>
      <c r="N312" s="175"/>
      <c r="O312" s="175"/>
      <c r="P312" s="175"/>
      <c r="Q312" s="175"/>
      <c r="R312" s="175"/>
      <c r="S312" s="175"/>
      <c r="T312" s="175"/>
      <c r="U312" s="175"/>
      <c r="V312" s="175"/>
      <c r="W312" s="175"/>
      <c r="X312" s="175"/>
      <c r="Y312" s="175"/>
      <c r="Z312" s="175"/>
    </row>
    <row r="313" customFormat="false" ht="12.75" hidden="false" customHeight="true" outlineLevel="0" collapsed="false">
      <c r="A313" s="175"/>
      <c r="B313" s="261"/>
      <c r="C313" s="262"/>
      <c r="D313" s="175"/>
      <c r="E313" s="175"/>
      <c r="F313" s="175"/>
      <c r="G313" s="175"/>
      <c r="H313" s="175"/>
      <c r="I313" s="175"/>
      <c r="J313" s="175"/>
      <c r="K313" s="175"/>
      <c r="L313" s="175"/>
      <c r="M313" s="175"/>
      <c r="N313" s="175"/>
      <c r="O313" s="175"/>
      <c r="P313" s="175"/>
      <c r="Q313" s="175"/>
      <c r="R313" s="175"/>
      <c r="S313" s="175"/>
      <c r="T313" s="175"/>
      <c r="U313" s="175"/>
      <c r="V313" s="175"/>
      <c r="W313" s="175"/>
      <c r="X313" s="175"/>
      <c r="Y313" s="175"/>
      <c r="Z313" s="175"/>
    </row>
    <row r="314" customFormat="false" ht="12.75" hidden="false" customHeight="true" outlineLevel="0" collapsed="false">
      <c r="A314" s="175"/>
      <c r="B314" s="261"/>
      <c r="C314" s="262"/>
      <c r="D314" s="175"/>
      <c r="E314" s="175"/>
      <c r="F314" s="175"/>
      <c r="G314" s="175"/>
      <c r="H314" s="175"/>
      <c r="I314" s="175"/>
      <c r="J314" s="175"/>
      <c r="K314" s="175"/>
      <c r="L314" s="175"/>
      <c r="M314" s="175"/>
      <c r="N314" s="175"/>
      <c r="O314" s="175"/>
      <c r="P314" s="175"/>
      <c r="Q314" s="175"/>
      <c r="R314" s="175"/>
      <c r="S314" s="175"/>
      <c r="T314" s="175"/>
      <c r="U314" s="175"/>
      <c r="V314" s="175"/>
      <c r="W314" s="175"/>
      <c r="X314" s="175"/>
      <c r="Y314" s="175"/>
      <c r="Z314" s="175"/>
    </row>
    <row r="315" customFormat="false" ht="12.75" hidden="false" customHeight="true" outlineLevel="0" collapsed="false">
      <c r="A315" s="175"/>
      <c r="B315" s="261"/>
      <c r="C315" s="262"/>
      <c r="D315" s="175"/>
      <c r="E315" s="175"/>
      <c r="F315" s="175"/>
      <c r="G315" s="175"/>
      <c r="H315" s="175"/>
      <c r="I315" s="175"/>
      <c r="J315" s="175"/>
      <c r="K315" s="175"/>
      <c r="L315" s="175"/>
      <c r="M315" s="175"/>
      <c r="N315" s="175"/>
      <c r="O315" s="175"/>
      <c r="P315" s="175"/>
      <c r="Q315" s="175"/>
      <c r="R315" s="175"/>
      <c r="S315" s="175"/>
      <c r="T315" s="175"/>
      <c r="U315" s="175"/>
      <c r="V315" s="175"/>
      <c r="W315" s="175"/>
      <c r="X315" s="175"/>
      <c r="Y315" s="175"/>
      <c r="Z315" s="175"/>
    </row>
    <row r="316" customFormat="false" ht="12.75" hidden="false" customHeight="true" outlineLevel="0" collapsed="false">
      <c r="A316" s="175"/>
      <c r="B316" s="261"/>
      <c r="C316" s="262"/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175"/>
      <c r="P316" s="175"/>
      <c r="Q316" s="175"/>
      <c r="R316" s="175"/>
      <c r="S316" s="175"/>
      <c r="T316" s="175"/>
      <c r="U316" s="175"/>
      <c r="V316" s="175"/>
      <c r="W316" s="175"/>
      <c r="X316" s="175"/>
      <c r="Y316" s="175"/>
      <c r="Z316" s="175"/>
    </row>
    <row r="317" customFormat="false" ht="12.75" hidden="false" customHeight="true" outlineLevel="0" collapsed="false">
      <c r="A317" s="175"/>
      <c r="B317" s="261"/>
      <c r="C317" s="262"/>
      <c r="D317" s="175"/>
      <c r="E317" s="175"/>
      <c r="F317" s="175"/>
      <c r="G317" s="175"/>
      <c r="H317" s="175"/>
      <c r="I317" s="175"/>
      <c r="J317" s="175"/>
      <c r="K317" s="175"/>
      <c r="L317" s="175"/>
      <c r="M317" s="175"/>
      <c r="N317" s="175"/>
      <c r="O317" s="175"/>
      <c r="P317" s="175"/>
      <c r="Q317" s="175"/>
      <c r="R317" s="175"/>
      <c r="S317" s="175"/>
      <c r="T317" s="175"/>
      <c r="U317" s="175"/>
      <c r="V317" s="175"/>
      <c r="W317" s="175"/>
      <c r="X317" s="175"/>
      <c r="Y317" s="175"/>
      <c r="Z317" s="175"/>
    </row>
    <row r="318" customFormat="false" ht="12.75" hidden="false" customHeight="true" outlineLevel="0" collapsed="false">
      <c r="A318" s="175"/>
      <c r="B318" s="261"/>
      <c r="C318" s="262"/>
      <c r="D318" s="175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</row>
    <row r="319" customFormat="false" ht="12.75" hidden="false" customHeight="true" outlineLevel="0" collapsed="false">
      <c r="A319" s="175"/>
      <c r="B319" s="261"/>
      <c r="C319" s="262"/>
      <c r="D319" s="175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175"/>
      <c r="R319" s="175"/>
      <c r="S319" s="175"/>
      <c r="T319" s="175"/>
      <c r="U319" s="175"/>
      <c r="V319" s="175"/>
      <c r="W319" s="175"/>
      <c r="X319" s="175"/>
      <c r="Y319" s="175"/>
      <c r="Z319" s="175"/>
    </row>
    <row r="320" customFormat="false" ht="12.75" hidden="false" customHeight="true" outlineLevel="0" collapsed="false">
      <c r="A320" s="175"/>
      <c r="B320" s="261"/>
      <c r="C320" s="262"/>
      <c r="D320" s="175"/>
      <c r="E320" s="175"/>
      <c r="F320" s="175"/>
      <c r="G320" s="175"/>
      <c r="H320" s="175"/>
      <c r="I320" s="175"/>
      <c r="J320" s="175"/>
      <c r="K320" s="175"/>
      <c r="L320" s="175"/>
      <c r="M320" s="175"/>
      <c r="N320" s="175"/>
      <c r="O320" s="175"/>
      <c r="P320" s="175"/>
      <c r="Q320" s="175"/>
      <c r="R320" s="175"/>
      <c r="S320" s="175"/>
      <c r="T320" s="175"/>
      <c r="U320" s="175"/>
      <c r="V320" s="175"/>
      <c r="W320" s="175"/>
      <c r="X320" s="175"/>
      <c r="Y320" s="175"/>
      <c r="Z320" s="175"/>
    </row>
    <row r="321" customFormat="false" ht="12.75" hidden="false" customHeight="true" outlineLevel="0" collapsed="false">
      <c r="A321" s="175"/>
      <c r="B321" s="261"/>
      <c r="C321" s="262"/>
      <c r="D321" s="175"/>
      <c r="E321" s="175"/>
      <c r="F321" s="175"/>
      <c r="G321" s="175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75"/>
      <c r="S321" s="175"/>
      <c r="T321" s="175"/>
      <c r="U321" s="175"/>
      <c r="V321" s="175"/>
      <c r="W321" s="175"/>
      <c r="X321" s="175"/>
      <c r="Y321" s="175"/>
      <c r="Z321" s="175"/>
    </row>
    <row r="322" customFormat="false" ht="12.75" hidden="false" customHeight="true" outlineLevel="0" collapsed="false">
      <c r="A322" s="175"/>
      <c r="B322" s="261"/>
      <c r="C322" s="262"/>
      <c r="D322" s="175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75"/>
    </row>
    <row r="323" customFormat="false" ht="12.75" hidden="false" customHeight="true" outlineLevel="0" collapsed="false">
      <c r="A323" s="175"/>
      <c r="B323" s="261"/>
      <c r="C323" s="262"/>
      <c r="D323" s="175"/>
      <c r="E323" s="175"/>
      <c r="F323" s="175"/>
      <c r="G323" s="175"/>
      <c r="H323" s="175"/>
      <c r="I323" s="175"/>
      <c r="J323" s="175"/>
      <c r="K323" s="175"/>
      <c r="L323" s="175"/>
      <c r="M323" s="175"/>
      <c r="N323" s="175"/>
      <c r="O323" s="175"/>
      <c r="P323" s="175"/>
      <c r="Q323" s="175"/>
      <c r="R323" s="175"/>
      <c r="S323" s="175"/>
      <c r="T323" s="175"/>
      <c r="U323" s="175"/>
      <c r="V323" s="175"/>
      <c r="W323" s="175"/>
      <c r="X323" s="175"/>
      <c r="Y323" s="175"/>
      <c r="Z323" s="175"/>
    </row>
    <row r="324" customFormat="false" ht="12.75" hidden="false" customHeight="true" outlineLevel="0" collapsed="false">
      <c r="A324" s="175"/>
      <c r="B324" s="261"/>
      <c r="C324" s="262"/>
      <c r="D324" s="175"/>
      <c r="E324" s="175"/>
      <c r="F324" s="175"/>
      <c r="G324" s="175"/>
      <c r="H324" s="175"/>
      <c r="I324" s="175"/>
      <c r="J324" s="175"/>
      <c r="K324" s="175"/>
      <c r="L324" s="175"/>
      <c r="M324" s="175"/>
      <c r="N324" s="175"/>
      <c r="O324" s="175"/>
      <c r="P324" s="175"/>
      <c r="Q324" s="175"/>
      <c r="R324" s="175"/>
      <c r="S324" s="175"/>
      <c r="T324" s="175"/>
      <c r="U324" s="175"/>
      <c r="V324" s="175"/>
      <c r="W324" s="175"/>
      <c r="X324" s="175"/>
      <c r="Y324" s="175"/>
      <c r="Z324" s="175"/>
    </row>
    <row r="325" customFormat="false" ht="12.75" hidden="false" customHeight="true" outlineLevel="0" collapsed="false">
      <c r="A325" s="175"/>
      <c r="B325" s="261"/>
      <c r="C325" s="262"/>
      <c r="D325" s="175"/>
      <c r="E325" s="175"/>
      <c r="F325" s="175"/>
      <c r="G325" s="175"/>
      <c r="H325" s="175"/>
      <c r="I325" s="175"/>
      <c r="J325" s="175"/>
      <c r="K325" s="175"/>
      <c r="L325" s="175"/>
      <c r="M325" s="175"/>
      <c r="N325" s="175"/>
      <c r="O325" s="175"/>
      <c r="P325" s="175"/>
      <c r="Q325" s="175"/>
      <c r="R325" s="175"/>
      <c r="S325" s="175"/>
      <c r="T325" s="175"/>
      <c r="U325" s="175"/>
      <c r="V325" s="175"/>
      <c r="W325" s="175"/>
      <c r="X325" s="175"/>
      <c r="Y325" s="175"/>
      <c r="Z325" s="175"/>
    </row>
    <row r="326" customFormat="false" ht="12.75" hidden="false" customHeight="true" outlineLevel="0" collapsed="false">
      <c r="A326" s="175"/>
      <c r="B326" s="261"/>
      <c r="C326" s="262"/>
      <c r="D326" s="175"/>
      <c r="E326" s="175"/>
      <c r="F326" s="175"/>
      <c r="G326" s="175"/>
      <c r="H326" s="175"/>
      <c r="I326" s="175"/>
      <c r="J326" s="175"/>
      <c r="K326" s="175"/>
      <c r="L326" s="175"/>
      <c r="M326" s="175"/>
      <c r="N326" s="175"/>
      <c r="O326" s="175"/>
      <c r="P326" s="175"/>
      <c r="Q326" s="175"/>
      <c r="R326" s="175"/>
      <c r="S326" s="175"/>
      <c r="T326" s="175"/>
      <c r="U326" s="175"/>
      <c r="V326" s="175"/>
      <c r="W326" s="175"/>
      <c r="X326" s="175"/>
      <c r="Y326" s="175"/>
      <c r="Z326" s="175"/>
    </row>
    <row r="327" customFormat="false" ht="12.75" hidden="false" customHeight="true" outlineLevel="0" collapsed="false">
      <c r="A327" s="175"/>
      <c r="B327" s="261"/>
      <c r="C327" s="262"/>
      <c r="D327" s="175"/>
      <c r="E327" s="175"/>
      <c r="F327" s="175"/>
      <c r="G327" s="175"/>
      <c r="H327" s="175"/>
      <c r="I327" s="175"/>
      <c r="J327" s="175"/>
      <c r="K327" s="175"/>
      <c r="L327" s="175"/>
      <c r="M327" s="175"/>
      <c r="N327" s="175"/>
      <c r="O327" s="175"/>
      <c r="P327" s="175"/>
      <c r="Q327" s="175"/>
      <c r="R327" s="175"/>
      <c r="S327" s="175"/>
      <c r="T327" s="175"/>
      <c r="U327" s="175"/>
      <c r="V327" s="175"/>
      <c r="W327" s="175"/>
      <c r="X327" s="175"/>
      <c r="Y327" s="175"/>
      <c r="Z327" s="175"/>
    </row>
    <row r="328" customFormat="false" ht="12.75" hidden="false" customHeight="true" outlineLevel="0" collapsed="false">
      <c r="A328" s="175"/>
      <c r="B328" s="261"/>
      <c r="C328" s="262"/>
      <c r="D328" s="175"/>
      <c r="E328" s="175"/>
      <c r="F328" s="175"/>
      <c r="G328" s="175"/>
      <c r="H328" s="175"/>
      <c r="I328" s="175"/>
      <c r="J328" s="175"/>
      <c r="K328" s="175"/>
      <c r="L328" s="175"/>
      <c r="M328" s="175"/>
      <c r="N328" s="175"/>
      <c r="O328" s="175"/>
      <c r="P328" s="175"/>
      <c r="Q328" s="175"/>
      <c r="R328" s="175"/>
      <c r="S328" s="175"/>
      <c r="T328" s="175"/>
      <c r="U328" s="175"/>
      <c r="V328" s="175"/>
      <c r="W328" s="175"/>
      <c r="X328" s="175"/>
      <c r="Y328" s="175"/>
      <c r="Z328" s="175"/>
    </row>
    <row r="329" customFormat="false" ht="12.75" hidden="false" customHeight="true" outlineLevel="0" collapsed="false">
      <c r="A329" s="175"/>
      <c r="B329" s="261"/>
      <c r="C329" s="262"/>
      <c r="D329" s="175"/>
      <c r="E329" s="175"/>
      <c r="F329" s="17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75"/>
      <c r="R329" s="175"/>
      <c r="S329" s="175"/>
      <c r="T329" s="175"/>
      <c r="U329" s="175"/>
      <c r="V329" s="175"/>
      <c r="W329" s="175"/>
      <c r="X329" s="175"/>
      <c r="Y329" s="175"/>
      <c r="Z329" s="175"/>
    </row>
    <row r="330" customFormat="false" ht="12.75" hidden="false" customHeight="true" outlineLevel="0" collapsed="false">
      <c r="A330" s="175"/>
      <c r="B330" s="261"/>
      <c r="C330" s="262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</row>
    <row r="331" customFormat="false" ht="12.75" hidden="false" customHeight="true" outlineLevel="0" collapsed="false">
      <c r="A331" s="175"/>
      <c r="B331" s="261"/>
      <c r="C331" s="262"/>
      <c r="D331" s="175"/>
      <c r="E331" s="175"/>
      <c r="F331" s="175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75"/>
      <c r="S331" s="175"/>
      <c r="T331" s="175"/>
      <c r="U331" s="175"/>
      <c r="V331" s="175"/>
      <c r="W331" s="175"/>
      <c r="X331" s="175"/>
      <c r="Y331" s="175"/>
      <c r="Z331" s="175"/>
    </row>
    <row r="332" customFormat="false" ht="12.75" hidden="false" customHeight="true" outlineLevel="0" collapsed="false">
      <c r="A332" s="175"/>
      <c r="B332" s="261"/>
      <c r="C332" s="262"/>
      <c r="D332" s="175"/>
      <c r="E332" s="175"/>
      <c r="F332" s="175"/>
      <c r="G332" s="175"/>
      <c r="H332" s="175"/>
      <c r="I332" s="175"/>
      <c r="J332" s="175"/>
      <c r="K332" s="175"/>
      <c r="L332" s="175"/>
      <c r="M332" s="175"/>
      <c r="N332" s="175"/>
      <c r="O332" s="175"/>
      <c r="P332" s="175"/>
      <c r="Q332" s="175"/>
      <c r="R332" s="175"/>
      <c r="S332" s="175"/>
      <c r="T332" s="175"/>
      <c r="U332" s="175"/>
      <c r="V332" s="175"/>
      <c r="W332" s="175"/>
      <c r="X332" s="175"/>
      <c r="Y332" s="175"/>
      <c r="Z332" s="175"/>
    </row>
    <row r="333" customFormat="false" ht="12.75" hidden="false" customHeight="true" outlineLevel="0" collapsed="false">
      <c r="A333" s="175"/>
      <c r="B333" s="261"/>
      <c r="C333" s="262"/>
      <c r="D333" s="175"/>
      <c r="E333" s="175"/>
      <c r="F333" s="175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75"/>
      <c r="S333" s="175"/>
      <c r="T333" s="175"/>
      <c r="U333" s="175"/>
      <c r="V333" s="175"/>
      <c r="W333" s="175"/>
      <c r="X333" s="175"/>
      <c r="Y333" s="175"/>
      <c r="Z333" s="175"/>
    </row>
    <row r="334" customFormat="false" ht="12.75" hidden="false" customHeight="true" outlineLevel="0" collapsed="false">
      <c r="A334" s="175"/>
      <c r="B334" s="261"/>
      <c r="C334" s="262"/>
      <c r="D334" s="175"/>
      <c r="E334" s="175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5"/>
      <c r="S334" s="175"/>
      <c r="T334" s="175"/>
      <c r="U334" s="175"/>
      <c r="V334" s="175"/>
      <c r="W334" s="175"/>
      <c r="X334" s="175"/>
      <c r="Y334" s="175"/>
      <c r="Z334" s="175"/>
    </row>
    <row r="335" customFormat="false" ht="12.75" hidden="false" customHeight="true" outlineLevel="0" collapsed="false">
      <c r="A335" s="175"/>
      <c r="B335" s="261"/>
      <c r="C335" s="262"/>
      <c r="D335" s="175"/>
      <c r="E335" s="175"/>
      <c r="F335" s="175"/>
      <c r="G335" s="175"/>
      <c r="H335" s="175"/>
      <c r="I335" s="175"/>
      <c r="J335" s="175"/>
      <c r="K335" s="175"/>
      <c r="L335" s="175"/>
      <c r="M335" s="175"/>
      <c r="N335" s="175"/>
      <c r="O335" s="175"/>
      <c r="P335" s="175"/>
      <c r="Q335" s="175"/>
      <c r="R335" s="175"/>
      <c r="S335" s="175"/>
      <c r="T335" s="175"/>
      <c r="U335" s="175"/>
      <c r="V335" s="175"/>
      <c r="W335" s="175"/>
      <c r="X335" s="175"/>
      <c r="Y335" s="175"/>
      <c r="Z335" s="175"/>
    </row>
    <row r="336" customFormat="false" ht="12.75" hidden="false" customHeight="true" outlineLevel="0" collapsed="false">
      <c r="A336" s="175"/>
      <c r="B336" s="261"/>
      <c r="C336" s="262"/>
      <c r="D336" s="175"/>
      <c r="E336" s="175"/>
      <c r="F336" s="175"/>
      <c r="G336" s="175"/>
      <c r="H336" s="175"/>
      <c r="I336" s="175"/>
      <c r="J336" s="175"/>
      <c r="K336" s="175"/>
      <c r="L336" s="175"/>
      <c r="M336" s="175"/>
      <c r="N336" s="175"/>
      <c r="O336" s="175"/>
      <c r="P336" s="175"/>
      <c r="Q336" s="175"/>
      <c r="R336" s="175"/>
      <c r="S336" s="175"/>
      <c r="T336" s="175"/>
      <c r="U336" s="175"/>
      <c r="V336" s="175"/>
      <c r="W336" s="175"/>
      <c r="X336" s="175"/>
      <c r="Y336" s="175"/>
      <c r="Z336" s="175"/>
    </row>
    <row r="337" customFormat="false" ht="12.75" hidden="false" customHeight="true" outlineLevel="0" collapsed="false">
      <c r="A337" s="175"/>
      <c r="B337" s="261"/>
      <c r="C337" s="262"/>
      <c r="D337" s="175"/>
      <c r="E337" s="175"/>
      <c r="F337" s="175"/>
      <c r="G337" s="175"/>
      <c r="H337" s="175"/>
      <c r="I337" s="175"/>
      <c r="J337" s="175"/>
      <c r="K337" s="175"/>
      <c r="L337" s="175"/>
      <c r="M337" s="175"/>
      <c r="N337" s="175"/>
      <c r="O337" s="175"/>
      <c r="P337" s="175"/>
      <c r="Q337" s="175"/>
      <c r="R337" s="175"/>
      <c r="S337" s="175"/>
      <c r="T337" s="175"/>
      <c r="U337" s="175"/>
      <c r="V337" s="175"/>
      <c r="W337" s="175"/>
      <c r="X337" s="175"/>
      <c r="Y337" s="175"/>
      <c r="Z337" s="175"/>
    </row>
    <row r="338" customFormat="false" ht="12.75" hidden="false" customHeight="true" outlineLevel="0" collapsed="false">
      <c r="A338" s="175"/>
      <c r="B338" s="261"/>
      <c r="C338" s="262"/>
      <c r="D338" s="175"/>
      <c r="E338" s="175"/>
      <c r="F338" s="175"/>
      <c r="G338" s="175"/>
      <c r="H338" s="175"/>
      <c r="I338" s="175"/>
      <c r="J338" s="175"/>
      <c r="K338" s="175"/>
      <c r="L338" s="175"/>
      <c r="M338" s="175"/>
      <c r="N338" s="175"/>
      <c r="O338" s="175"/>
      <c r="P338" s="175"/>
      <c r="Q338" s="175"/>
      <c r="R338" s="175"/>
      <c r="S338" s="175"/>
      <c r="T338" s="175"/>
      <c r="U338" s="175"/>
      <c r="V338" s="175"/>
      <c r="W338" s="175"/>
      <c r="X338" s="175"/>
      <c r="Y338" s="175"/>
      <c r="Z338" s="175"/>
    </row>
    <row r="339" customFormat="false" ht="12.75" hidden="false" customHeight="true" outlineLevel="0" collapsed="false">
      <c r="A339" s="175"/>
      <c r="B339" s="261"/>
      <c r="C339" s="262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</row>
    <row r="340" customFormat="false" ht="12.75" hidden="false" customHeight="true" outlineLevel="0" collapsed="false">
      <c r="A340" s="175"/>
      <c r="B340" s="261"/>
      <c r="C340" s="262"/>
      <c r="D340" s="175"/>
      <c r="E340" s="175"/>
      <c r="F340" s="17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5"/>
      <c r="Q340" s="175"/>
      <c r="R340" s="175"/>
      <c r="S340" s="175"/>
      <c r="T340" s="175"/>
      <c r="U340" s="175"/>
      <c r="V340" s="175"/>
      <c r="W340" s="175"/>
      <c r="X340" s="175"/>
      <c r="Y340" s="175"/>
      <c r="Z340" s="175"/>
    </row>
    <row r="341" customFormat="false" ht="12.75" hidden="false" customHeight="true" outlineLevel="0" collapsed="false">
      <c r="A341" s="175"/>
      <c r="B341" s="261"/>
      <c r="C341" s="262"/>
      <c r="D341" s="175"/>
      <c r="E341" s="175"/>
      <c r="F341" s="175"/>
      <c r="G341" s="175"/>
      <c r="H341" s="175"/>
      <c r="I341" s="175"/>
      <c r="J341" s="175"/>
      <c r="K341" s="175"/>
      <c r="L341" s="175"/>
      <c r="M341" s="175"/>
      <c r="N341" s="175"/>
      <c r="O341" s="175"/>
      <c r="P341" s="175"/>
      <c r="Q341" s="175"/>
      <c r="R341" s="175"/>
      <c r="S341" s="175"/>
      <c r="T341" s="175"/>
      <c r="U341" s="175"/>
      <c r="V341" s="175"/>
      <c r="W341" s="175"/>
      <c r="X341" s="175"/>
      <c r="Y341" s="175"/>
      <c r="Z341" s="175"/>
    </row>
    <row r="342" customFormat="false" ht="12.75" hidden="false" customHeight="true" outlineLevel="0" collapsed="false">
      <c r="A342" s="175"/>
      <c r="B342" s="261"/>
      <c r="C342" s="262"/>
      <c r="D342" s="175"/>
      <c r="E342" s="175"/>
      <c r="F342" s="175"/>
      <c r="G342" s="175"/>
      <c r="H342" s="175"/>
      <c r="I342" s="175"/>
      <c r="J342" s="175"/>
      <c r="K342" s="175"/>
      <c r="L342" s="175"/>
      <c r="M342" s="175"/>
      <c r="N342" s="175"/>
      <c r="O342" s="175"/>
      <c r="P342" s="175"/>
      <c r="Q342" s="175"/>
      <c r="R342" s="175"/>
      <c r="S342" s="175"/>
      <c r="T342" s="175"/>
      <c r="U342" s="175"/>
      <c r="V342" s="175"/>
      <c r="W342" s="175"/>
      <c r="X342" s="175"/>
      <c r="Y342" s="175"/>
      <c r="Z342" s="175"/>
    </row>
    <row r="343" customFormat="false" ht="12.75" hidden="false" customHeight="true" outlineLevel="0" collapsed="false">
      <c r="A343" s="175"/>
      <c r="B343" s="261"/>
      <c r="C343" s="262"/>
      <c r="D343" s="175"/>
      <c r="E343" s="175"/>
      <c r="F343" s="175"/>
      <c r="G343" s="175"/>
      <c r="H343" s="175"/>
      <c r="I343" s="175"/>
      <c r="J343" s="175"/>
      <c r="K343" s="175"/>
      <c r="L343" s="175"/>
      <c r="M343" s="175"/>
      <c r="N343" s="175"/>
      <c r="O343" s="175"/>
      <c r="P343" s="175"/>
      <c r="Q343" s="175"/>
      <c r="R343" s="175"/>
      <c r="S343" s="175"/>
      <c r="T343" s="175"/>
      <c r="U343" s="175"/>
      <c r="V343" s="175"/>
      <c r="W343" s="175"/>
      <c r="X343" s="175"/>
      <c r="Y343" s="175"/>
      <c r="Z343" s="175"/>
    </row>
    <row r="344" customFormat="false" ht="12.75" hidden="false" customHeight="true" outlineLevel="0" collapsed="false">
      <c r="A344" s="175"/>
      <c r="B344" s="261"/>
      <c r="C344" s="262"/>
      <c r="D344" s="175"/>
      <c r="E344" s="175"/>
      <c r="F344" s="175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5"/>
      <c r="S344" s="175"/>
      <c r="T344" s="175"/>
      <c r="U344" s="175"/>
      <c r="V344" s="175"/>
      <c r="W344" s="175"/>
      <c r="X344" s="175"/>
      <c r="Y344" s="175"/>
      <c r="Z344" s="175"/>
    </row>
    <row r="345" customFormat="false" ht="12.75" hidden="false" customHeight="true" outlineLevel="0" collapsed="false">
      <c r="A345" s="175"/>
      <c r="B345" s="261"/>
      <c r="C345" s="262"/>
      <c r="D345" s="175"/>
      <c r="E345" s="175"/>
      <c r="F345" s="175"/>
      <c r="G345" s="175"/>
      <c r="H345" s="175"/>
      <c r="I345" s="175"/>
      <c r="J345" s="175"/>
      <c r="K345" s="175"/>
      <c r="L345" s="175"/>
      <c r="M345" s="175"/>
      <c r="N345" s="175"/>
      <c r="O345" s="175"/>
      <c r="P345" s="175"/>
      <c r="Q345" s="175"/>
      <c r="R345" s="175"/>
      <c r="S345" s="175"/>
      <c r="T345" s="175"/>
      <c r="U345" s="175"/>
      <c r="V345" s="175"/>
      <c r="W345" s="175"/>
      <c r="X345" s="175"/>
      <c r="Y345" s="175"/>
      <c r="Z345" s="175"/>
    </row>
    <row r="346" customFormat="false" ht="12.75" hidden="false" customHeight="true" outlineLevel="0" collapsed="false">
      <c r="A346" s="175"/>
      <c r="B346" s="261"/>
      <c r="C346" s="262"/>
      <c r="D346" s="175"/>
      <c r="E346" s="175"/>
      <c r="F346" s="175"/>
      <c r="G346" s="175"/>
      <c r="H346" s="175"/>
      <c r="I346" s="175"/>
      <c r="J346" s="175"/>
      <c r="K346" s="175"/>
      <c r="L346" s="175"/>
      <c r="M346" s="175"/>
      <c r="N346" s="175"/>
      <c r="O346" s="175"/>
      <c r="P346" s="175"/>
      <c r="Q346" s="175"/>
      <c r="R346" s="175"/>
      <c r="S346" s="175"/>
      <c r="T346" s="175"/>
      <c r="U346" s="175"/>
      <c r="V346" s="175"/>
      <c r="W346" s="175"/>
      <c r="X346" s="175"/>
      <c r="Y346" s="175"/>
      <c r="Z346" s="175"/>
    </row>
    <row r="347" customFormat="false" ht="12.75" hidden="false" customHeight="true" outlineLevel="0" collapsed="false">
      <c r="A347" s="175"/>
      <c r="B347" s="261"/>
      <c r="C347" s="262"/>
      <c r="D347" s="175"/>
      <c r="E347" s="175"/>
      <c r="F347" s="175"/>
      <c r="G347" s="175"/>
      <c r="H347" s="175"/>
      <c r="I347" s="175"/>
      <c r="J347" s="175"/>
      <c r="K347" s="175"/>
      <c r="L347" s="175"/>
      <c r="M347" s="175"/>
      <c r="N347" s="175"/>
      <c r="O347" s="175"/>
      <c r="P347" s="175"/>
      <c r="Q347" s="175"/>
      <c r="R347" s="175"/>
      <c r="S347" s="175"/>
      <c r="T347" s="175"/>
      <c r="U347" s="175"/>
      <c r="V347" s="175"/>
      <c r="W347" s="175"/>
      <c r="X347" s="175"/>
      <c r="Y347" s="175"/>
      <c r="Z347" s="175"/>
    </row>
    <row r="348" customFormat="false" ht="12.75" hidden="false" customHeight="true" outlineLevel="0" collapsed="false">
      <c r="A348" s="175"/>
      <c r="B348" s="261"/>
      <c r="C348" s="262"/>
      <c r="D348" s="175"/>
      <c r="E348" s="175"/>
      <c r="F348" s="175"/>
      <c r="G348" s="175"/>
      <c r="H348" s="175"/>
      <c r="I348" s="175"/>
      <c r="J348" s="175"/>
      <c r="K348" s="175"/>
      <c r="L348" s="175"/>
      <c r="M348" s="175"/>
      <c r="N348" s="175"/>
      <c r="O348" s="175"/>
      <c r="P348" s="175"/>
      <c r="Q348" s="175"/>
      <c r="R348" s="175"/>
      <c r="S348" s="175"/>
      <c r="T348" s="175"/>
      <c r="U348" s="175"/>
      <c r="V348" s="175"/>
      <c r="W348" s="175"/>
      <c r="X348" s="175"/>
      <c r="Y348" s="175"/>
      <c r="Z348" s="175"/>
    </row>
    <row r="349" customFormat="false" ht="12.75" hidden="false" customHeight="true" outlineLevel="0" collapsed="false">
      <c r="A349" s="175"/>
      <c r="B349" s="261"/>
      <c r="C349" s="262"/>
      <c r="D349" s="175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75"/>
      <c r="R349" s="175"/>
      <c r="S349" s="175"/>
      <c r="T349" s="175"/>
      <c r="U349" s="175"/>
      <c r="V349" s="175"/>
      <c r="W349" s="175"/>
      <c r="X349" s="175"/>
      <c r="Y349" s="175"/>
      <c r="Z349" s="175"/>
    </row>
    <row r="350" customFormat="false" ht="12.75" hidden="false" customHeight="true" outlineLevel="0" collapsed="false">
      <c r="A350" s="175"/>
      <c r="B350" s="261"/>
      <c r="C350" s="262"/>
      <c r="D350" s="175"/>
      <c r="E350" s="175"/>
      <c r="F350" s="175"/>
      <c r="G350" s="175"/>
      <c r="H350" s="175"/>
      <c r="I350" s="175"/>
      <c r="J350" s="175"/>
      <c r="K350" s="175"/>
      <c r="L350" s="175"/>
      <c r="M350" s="175"/>
      <c r="N350" s="175"/>
      <c r="O350" s="175"/>
      <c r="P350" s="175"/>
      <c r="Q350" s="175"/>
      <c r="R350" s="175"/>
      <c r="S350" s="175"/>
      <c r="T350" s="175"/>
      <c r="U350" s="175"/>
      <c r="V350" s="175"/>
      <c r="W350" s="175"/>
      <c r="X350" s="175"/>
      <c r="Y350" s="175"/>
      <c r="Z350" s="175"/>
    </row>
    <row r="351" customFormat="false" ht="12.75" hidden="false" customHeight="true" outlineLevel="0" collapsed="false">
      <c r="A351" s="175"/>
      <c r="B351" s="261"/>
      <c r="C351" s="262"/>
      <c r="D351" s="175"/>
      <c r="E351" s="175"/>
      <c r="F351" s="175"/>
      <c r="G351" s="175"/>
      <c r="H351" s="175"/>
      <c r="I351" s="175"/>
      <c r="J351" s="175"/>
      <c r="K351" s="175"/>
      <c r="L351" s="175"/>
      <c r="M351" s="175"/>
      <c r="N351" s="175"/>
      <c r="O351" s="175"/>
      <c r="P351" s="175"/>
      <c r="Q351" s="175"/>
      <c r="R351" s="175"/>
      <c r="S351" s="175"/>
      <c r="T351" s="175"/>
      <c r="U351" s="175"/>
      <c r="V351" s="175"/>
      <c r="W351" s="175"/>
      <c r="X351" s="175"/>
      <c r="Y351" s="175"/>
      <c r="Z351" s="175"/>
    </row>
    <row r="352" customFormat="false" ht="12.75" hidden="false" customHeight="true" outlineLevel="0" collapsed="false">
      <c r="A352" s="175"/>
      <c r="B352" s="261"/>
      <c r="C352" s="262"/>
      <c r="D352" s="175"/>
      <c r="E352" s="175"/>
      <c r="F352" s="175"/>
      <c r="G352" s="175"/>
      <c r="H352" s="175"/>
      <c r="I352" s="175"/>
      <c r="J352" s="175"/>
      <c r="K352" s="175"/>
      <c r="L352" s="175"/>
      <c r="M352" s="175"/>
      <c r="N352" s="175"/>
      <c r="O352" s="175"/>
      <c r="P352" s="175"/>
      <c r="Q352" s="175"/>
      <c r="R352" s="175"/>
      <c r="S352" s="175"/>
      <c r="T352" s="175"/>
      <c r="U352" s="175"/>
      <c r="V352" s="175"/>
      <c r="W352" s="175"/>
      <c r="X352" s="175"/>
      <c r="Y352" s="175"/>
      <c r="Z352" s="175"/>
    </row>
    <row r="353" customFormat="false" ht="12.75" hidden="false" customHeight="true" outlineLevel="0" collapsed="false">
      <c r="A353" s="175"/>
      <c r="B353" s="261"/>
      <c r="C353" s="262"/>
      <c r="D353" s="175"/>
      <c r="E353" s="175"/>
      <c r="F353" s="175"/>
      <c r="G353" s="175"/>
      <c r="H353" s="175"/>
      <c r="I353" s="175"/>
      <c r="J353" s="175"/>
      <c r="K353" s="175"/>
      <c r="L353" s="175"/>
      <c r="M353" s="175"/>
      <c r="N353" s="175"/>
      <c r="O353" s="175"/>
      <c r="P353" s="175"/>
      <c r="Q353" s="175"/>
      <c r="R353" s="175"/>
      <c r="S353" s="175"/>
      <c r="T353" s="175"/>
      <c r="U353" s="175"/>
      <c r="V353" s="175"/>
      <c r="W353" s="175"/>
      <c r="X353" s="175"/>
      <c r="Y353" s="175"/>
      <c r="Z353" s="175"/>
    </row>
    <row r="354" customFormat="false" ht="12.75" hidden="false" customHeight="true" outlineLevel="0" collapsed="false">
      <c r="A354" s="175"/>
      <c r="B354" s="261"/>
      <c r="C354" s="262"/>
      <c r="D354" s="175"/>
      <c r="E354" s="175"/>
      <c r="F354" s="175"/>
      <c r="G354" s="175"/>
      <c r="H354" s="175"/>
      <c r="I354" s="175"/>
      <c r="J354" s="175"/>
      <c r="K354" s="175"/>
      <c r="L354" s="175"/>
      <c r="M354" s="175"/>
      <c r="N354" s="175"/>
      <c r="O354" s="175"/>
      <c r="P354" s="175"/>
      <c r="Q354" s="175"/>
      <c r="R354" s="175"/>
      <c r="S354" s="175"/>
      <c r="T354" s="175"/>
      <c r="U354" s="175"/>
      <c r="V354" s="175"/>
      <c r="W354" s="175"/>
      <c r="X354" s="175"/>
      <c r="Y354" s="175"/>
      <c r="Z354" s="175"/>
    </row>
    <row r="355" customFormat="false" ht="12.75" hidden="false" customHeight="true" outlineLevel="0" collapsed="false">
      <c r="A355" s="175"/>
      <c r="B355" s="261"/>
      <c r="C355" s="262"/>
      <c r="D355" s="175"/>
      <c r="E355" s="175"/>
      <c r="F355" s="175"/>
      <c r="G355" s="175"/>
      <c r="H355" s="175"/>
      <c r="I355" s="175"/>
      <c r="J355" s="175"/>
      <c r="K355" s="175"/>
      <c r="L355" s="175"/>
      <c r="M355" s="175"/>
      <c r="N355" s="175"/>
      <c r="O355" s="175"/>
      <c r="P355" s="175"/>
      <c r="Q355" s="175"/>
      <c r="R355" s="175"/>
      <c r="S355" s="175"/>
      <c r="T355" s="175"/>
      <c r="U355" s="175"/>
      <c r="V355" s="175"/>
      <c r="W355" s="175"/>
      <c r="X355" s="175"/>
      <c r="Y355" s="175"/>
      <c r="Z355" s="175"/>
    </row>
    <row r="356" customFormat="false" ht="12.75" hidden="false" customHeight="true" outlineLevel="0" collapsed="false">
      <c r="A356" s="175"/>
      <c r="B356" s="261"/>
      <c r="C356" s="262"/>
      <c r="D356" s="175"/>
      <c r="E356" s="175"/>
      <c r="F356" s="175"/>
      <c r="G356" s="175"/>
      <c r="H356" s="175"/>
      <c r="I356" s="175"/>
      <c r="J356" s="175"/>
      <c r="K356" s="175"/>
      <c r="L356" s="175"/>
      <c r="M356" s="175"/>
      <c r="N356" s="175"/>
      <c r="O356" s="175"/>
      <c r="P356" s="175"/>
      <c r="Q356" s="175"/>
      <c r="R356" s="175"/>
      <c r="S356" s="175"/>
      <c r="T356" s="175"/>
      <c r="U356" s="175"/>
      <c r="V356" s="175"/>
      <c r="W356" s="175"/>
      <c r="X356" s="175"/>
      <c r="Y356" s="175"/>
      <c r="Z356" s="175"/>
    </row>
    <row r="357" customFormat="false" ht="12.75" hidden="false" customHeight="true" outlineLevel="0" collapsed="false">
      <c r="A357" s="175"/>
      <c r="B357" s="261"/>
      <c r="C357" s="262"/>
      <c r="D357" s="175"/>
      <c r="E357" s="175"/>
      <c r="F357" s="175"/>
      <c r="G357" s="175"/>
      <c r="H357" s="175"/>
      <c r="I357" s="175"/>
      <c r="J357" s="175"/>
      <c r="K357" s="175"/>
      <c r="L357" s="175"/>
      <c r="M357" s="175"/>
      <c r="N357" s="175"/>
      <c r="O357" s="175"/>
      <c r="P357" s="175"/>
      <c r="Q357" s="175"/>
      <c r="R357" s="175"/>
      <c r="S357" s="175"/>
      <c r="T357" s="175"/>
      <c r="U357" s="175"/>
      <c r="V357" s="175"/>
      <c r="W357" s="175"/>
      <c r="X357" s="175"/>
      <c r="Y357" s="175"/>
      <c r="Z357" s="175"/>
    </row>
    <row r="358" customFormat="false" ht="12.75" hidden="false" customHeight="true" outlineLevel="0" collapsed="false">
      <c r="A358" s="175"/>
      <c r="B358" s="261"/>
      <c r="C358" s="262"/>
      <c r="D358" s="175"/>
      <c r="E358" s="175"/>
      <c r="F358" s="175"/>
      <c r="G358" s="175"/>
      <c r="H358" s="175"/>
      <c r="I358" s="175"/>
      <c r="J358" s="175"/>
      <c r="K358" s="175"/>
      <c r="L358" s="175"/>
      <c r="M358" s="175"/>
      <c r="N358" s="175"/>
      <c r="O358" s="175"/>
      <c r="P358" s="175"/>
      <c r="Q358" s="175"/>
      <c r="R358" s="175"/>
      <c r="S358" s="175"/>
      <c r="T358" s="175"/>
      <c r="U358" s="175"/>
      <c r="V358" s="175"/>
      <c r="W358" s="175"/>
      <c r="X358" s="175"/>
      <c r="Y358" s="175"/>
      <c r="Z358" s="175"/>
    </row>
    <row r="359" customFormat="false" ht="12.75" hidden="false" customHeight="true" outlineLevel="0" collapsed="false">
      <c r="A359" s="175"/>
      <c r="B359" s="261"/>
      <c r="C359" s="262"/>
      <c r="D359" s="175"/>
      <c r="E359" s="175"/>
      <c r="F359" s="17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5"/>
      <c r="Q359" s="175"/>
      <c r="R359" s="175"/>
      <c r="S359" s="175"/>
      <c r="T359" s="175"/>
      <c r="U359" s="175"/>
      <c r="V359" s="175"/>
      <c r="W359" s="175"/>
      <c r="X359" s="175"/>
      <c r="Y359" s="175"/>
      <c r="Z359" s="175"/>
    </row>
    <row r="360" customFormat="false" ht="12.75" hidden="false" customHeight="true" outlineLevel="0" collapsed="false">
      <c r="A360" s="175"/>
      <c r="B360" s="261"/>
      <c r="C360" s="262"/>
      <c r="D360" s="175"/>
      <c r="E360" s="175"/>
      <c r="F360" s="175"/>
      <c r="G360" s="175"/>
      <c r="H360" s="175"/>
      <c r="I360" s="175"/>
      <c r="J360" s="175"/>
      <c r="K360" s="175"/>
      <c r="L360" s="175"/>
      <c r="M360" s="175"/>
      <c r="N360" s="175"/>
      <c r="O360" s="175"/>
      <c r="P360" s="175"/>
      <c r="Q360" s="175"/>
      <c r="R360" s="175"/>
      <c r="S360" s="175"/>
      <c r="T360" s="175"/>
      <c r="U360" s="175"/>
      <c r="V360" s="175"/>
      <c r="W360" s="175"/>
      <c r="X360" s="175"/>
      <c r="Y360" s="175"/>
      <c r="Z360" s="175"/>
    </row>
    <row r="361" customFormat="false" ht="12.75" hidden="false" customHeight="true" outlineLevel="0" collapsed="false">
      <c r="A361" s="175"/>
      <c r="B361" s="261"/>
      <c r="C361" s="262"/>
      <c r="D361" s="175"/>
      <c r="E361" s="175"/>
      <c r="F361" s="175"/>
      <c r="G361" s="175"/>
      <c r="H361" s="175"/>
      <c r="I361" s="175"/>
      <c r="J361" s="175"/>
      <c r="K361" s="175"/>
      <c r="L361" s="175"/>
      <c r="M361" s="175"/>
      <c r="N361" s="175"/>
      <c r="O361" s="175"/>
      <c r="P361" s="175"/>
      <c r="Q361" s="175"/>
      <c r="R361" s="175"/>
      <c r="S361" s="175"/>
      <c r="T361" s="175"/>
      <c r="U361" s="175"/>
      <c r="V361" s="175"/>
      <c r="W361" s="175"/>
      <c r="X361" s="175"/>
      <c r="Y361" s="175"/>
      <c r="Z361" s="175"/>
    </row>
    <row r="362" customFormat="false" ht="12.75" hidden="false" customHeight="true" outlineLevel="0" collapsed="false">
      <c r="A362" s="175"/>
      <c r="B362" s="261"/>
      <c r="C362" s="262"/>
      <c r="D362" s="175"/>
      <c r="E362" s="175"/>
      <c r="F362" s="175"/>
      <c r="G362" s="175"/>
      <c r="H362" s="175"/>
      <c r="I362" s="175"/>
      <c r="J362" s="175"/>
      <c r="K362" s="175"/>
      <c r="L362" s="175"/>
      <c r="M362" s="175"/>
      <c r="N362" s="175"/>
      <c r="O362" s="175"/>
      <c r="P362" s="175"/>
      <c r="Q362" s="175"/>
      <c r="R362" s="175"/>
      <c r="S362" s="175"/>
      <c r="T362" s="175"/>
      <c r="U362" s="175"/>
      <c r="V362" s="175"/>
      <c r="W362" s="175"/>
      <c r="X362" s="175"/>
      <c r="Y362" s="175"/>
      <c r="Z362" s="175"/>
    </row>
    <row r="363" customFormat="false" ht="12.75" hidden="false" customHeight="true" outlineLevel="0" collapsed="false">
      <c r="A363" s="175"/>
      <c r="B363" s="261"/>
      <c r="C363" s="262"/>
      <c r="D363" s="175"/>
      <c r="E363" s="175"/>
      <c r="F363" s="175"/>
      <c r="G363" s="175"/>
      <c r="H363" s="175"/>
      <c r="I363" s="175"/>
      <c r="J363" s="175"/>
      <c r="K363" s="175"/>
      <c r="L363" s="175"/>
      <c r="M363" s="175"/>
      <c r="N363" s="175"/>
      <c r="O363" s="175"/>
      <c r="P363" s="175"/>
      <c r="Q363" s="175"/>
      <c r="R363" s="175"/>
      <c r="S363" s="175"/>
      <c r="T363" s="175"/>
      <c r="U363" s="175"/>
      <c r="V363" s="175"/>
      <c r="W363" s="175"/>
      <c r="X363" s="175"/>
      <c r="Y363" s="175"/>
      <c r="Z363" s="175"/>
    </row>
    <row r="364" customFormat="false" ht="12.75" hidden="false" customHeight="true" outlineLevel="0" collapsed="false">
      <c r="A364" s="175"/>
      <c r="B364" s="261"/>
      <c r="C364" s="262"/>
      <c r="D364" s="175"/>
      <c r="E364" s="175"/>
      <c r="F364" s="175"/>
      <c r="G364" s="175"/>
      <c r="H364" s="175"/>
      <c r="I364" s="175"/>
      <c r="J364" s="175"/>
      <c r="K364" s="175"/>
      <c r="L364" s="175"/>
      <c r="M364" s="175"/>
      <c r="N364" s="175"/>
      <c r="O364" s="175"/>
      <c r="P364" s="175"/>
      <c r="Q364" s="175"/>
      <c r="R364" s="175"/>
      <c r="S364" s="175"/>
      <c r="T364" s="175"/>
      <c r="U364" s="175"/>
      <c r="V364" s="175"/>
      <c r="W364" s="175"/>
      <c r="X364" s="175"/>
      <c r="Y364" s="175"/>
      <c r="Z364" s="175"/>
    </row>
    <row r="365" customFormat="false" ht="12.75" hidden="false" customHeight="true" outlineLevel="0" collapsed="false">
      <c r="A365" s="175"/>
      <c r="B365" s="261"/>
      <c r="C365" s="262"/>
      <c r="D365" s="175"/>
      <c r="E365" s="175"/>
      <c r="F365" s="175"/>
      <c r="G365" s="175"/>
      <c r="H365" s="175"/>
      <c r="I365" s="175"/>
      <c r="J365" s="175"/>
      <c r="K365" s="175"/>
      <c r="L365" s="175"/>
      <c r="M365" s="175"/>
      <c r="N365" s="175"/>
      <c r="O365" s="175"/>
      <c r="P365" s="175"/>
      <c r="Q365" s="175"/>
      <c r="R365" s="175"/>
      <c r="S365" s="175"/>
      <c r="T365" s="175"/>
      <c r="U365" s="175"/>
      <c r="V365" s="175"/>
      <c r="W365" s="175"/>
      <c r="X365" s="175"/>
      <c r="Y365" s="175"/>
      <c r="Z365" s="175"/>
    </row>
    <row r="366" customFormat="false" ht="12.75" hidden="false" customHeight="true" outlineLevel="0" collapsed="false">
      <c r="A366" s="175"/>
      <c r="B366" s="261"/>
      <c r="C366" s="262"/>
      <c r="D366" s="175"/>
      <c r="E366" s="175"/>
      <c r="F366" s="175"/>
      <c r="G366" s="175"/>
      <c r="H366" s="175"/>
      <c r="I366" s="175"/>
      <c r="J366" s="175"/>
      <c r="K366" s="175"/>
      <c r="L366" s="175"/>
      <c r="M366" s="175"/>
      <c r="N366" s="175"/>
      <c r="O366" s="175"/>
      <c r="P366" s="175"/>
      <c r="Q366" s="175"/>
      <c r="R366" s="175"/>
      <c r="S366" s="175"/>
      <c r="T366" s="175"/>
      <c r="U366" s="175"/>
      <c r="V366" s="175"/>
      <c r="W366" s="175"/>
      <c r="X366" s="175"/>
      <c r="Y366" s="175"/>
      <c r="Z366" s="175"/>
    </row>
    <row r="367" customFormat="false" ht="12.75" hidden="false" customHeight="true" outlineLevel="0" collapsed="false">
      <c r="A367" s="175"/>
      <c r="B367" s="261"/>
      <c r="C367" s="262"/>
      <c r="D367" s="175"/>
      <c r="E367" s="175"/>
      <c r="F367" s="175"/>
      <c r="G367" s="175"/>
      <c r="H367" s="175"/>
      <c r="I367" s="175"/>
      <c r="J367" s="175"/>
      <c r="K367" s="175"/>
      <c r="L367" s="175"/>
      <c r="M367" s="175"/>
      <c r="N367" s="175"/>
      <c r="O367" s="175"/>
      <c r="P367" s="175"/>
      <c r="Q367" s="175"/>
      <c r="R367" s="175"/>
      <c r="S367" s="175"/>
      <c r="T367" s="175"/>
      <c r="U367" s="175"/>
      <c r="V367" s="175"/>
      <c r="W367" s="175"/>
      <c r="X367" s="175"/>
      <c r="Y367" s="175"/>
      <c r="Z367" s="175"/>
    </row>
    <row r="368" customFormat="false" ht="12.75" hidden="false" customHeight="true" outlineLevel="0" collapsed="false">
      <c r="A368" s="175"/>
      <c r="B368" s="261"/>
      <c r="C368" s="262"/>
      <c r="D368" s="175"/>
      <c r="E368" s="175"/>
      <c r="F368" s="175"/>
      <c r="G368" s="175"/>
      <c r="H368" s="175"/>
      <c r="I368" s="175"/>
      <c r="J368" s="175"/>
      <c r="K368" s="175"/>
      <c r="L368" s="175"/>
      <c r="M368" s="175"/>
      <c r="N368" s="175"/>
      <c r="O368" s="175"/>
      <c r="P368" s="175"/>
      <c r="Q368" s="175"/>
      <c r="R368" s="175"/>
      <c r="S368" s="175"/>
      <c r="T368" s="175"/>
      <c r="U368" s="175"/>
      <c r="V368" s="175"/>
      <c r="W368" s="175"/>
      <c r="X368" s="175"/>
      <c r="Y368" s="175"/>
      <c r="Z368" s="175"/>
    </row>
    <row r="369" customFormat="false" ht="12.75" hidden="false" customHeight="true" outlineLevel="0" collapsed="false">
      <c r="A369" s="175"/>
      <c r="B369" s="261"/>
      <c r="C369" s="262"/>
      <c r="D369" s="175"/>
      <c r="E369" s="175"/>
      <c r="F369" s="17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75"/>
      <c r="R369" s="175"/>
      <c r="S369" s="175"/>
      <c r="T369" s="175"/>
      <c r="U369" s="175"/>
      <c r="V369" s="175"/>
      <c r="W369" s="175"/>
      <c r="X369" s="175"/>
      <c r="Y369" s="175"/>
      <c r="Z369" s="175"/>
    </row>
    <row r="370" customFormat="false" ht="12.75" hidden="false" customHeight="true" outlineLevel="0" collapsed="false">
      <c r="A370" s="175"/>
      <c r="B370" s="261"/>
      <c r="C370" s="262"/>
      <c r="D370" s="175"/>
      <c r="E370" s="175"/>
      <c r="F370" s="175"/>
      <c r="G370" s="175"/>
      <c r="H370" s="175"/>
      <c r="I370" s="175"/>
      <c r="J370" s="175"/>
      <c r="K370" s="175"/>
      <c r="L370" s="175"/>
      <c r="M370" s="175"/>
      <c r="N370" s="175"/>
      <c r="O370" s="175"/>
      <c r="P370" s="175"/>
      <c r="Q370" s="175"/>
      <c r="R370" s="175"/>
      <c r="S370" s="175"/>
      <c r="T370" s="175"/>
      <c r="U370" s="175"/>
      <c r="V370" s="175"/>
      <c r="W370" s="175"/>
      <c r="X370" s="175"/>
      <c r="Y370" s="175"/>
      <c r="Z370" s="175"/>
    </row>
    <row r="371" customFormat="false" ht="12.75" hidden="false" customHeight="true" outlineLevel="0" collapsed="false">
      <c r="A371" s="175"/>
      <c r="B371" s="261"/>
      <c r="C371" s="262"/>
      <c r="D371" s="175"/>
      <c r="E371" s="175"/>
      <c r="F371" s="175"/>
      <c r="G371" s="175"/>
      <c r="H371" s="175"/>
      <c r="I371" s="175"/>
      <c r="J371" s="175"/>
      <c r="K371" s="175"/>
      <c r="L371" s="175"/>
      <c r="M371" s="175"/>
      <c r="N371" s="175"/>
      <c r="O371" s="175"/>
      <c r="P371" s="175"/>
      <c r="Q371" s="175"/>
      <c r="R371" s="175"/>
      <c r="S371" s="175"/>
      <c r="T371" s="175"/>
      <c r="U371" s="175"/>
      <c r="V371" s="175"/>
      <c r="W371" s="175"/>
      <c r="X371" s="175"/>
      <c r="Y371" s="175"/>
      <c r="Z371" s="175"/>
    </row>
    <row r="372" customFormat="false" ht="12.75" hidden="false" customHeight="true" outlineLevel="0" collapsed="false">
      <c r="A372" s="175"/>
      <c r="B372" s="261"/>
      <c r="C372" s="262"/>
      <c r="D372" s="175"/>
      <c r="E372" s="175"/>
      <c r="F372" s="175"/>
      <c r="G372" s="175"/>
      <c r="H372" s="175"/>
      <c r="I372" s="175"/>
      <c r="J372" s="175"/>
      <c r="K372" s="175"/>
      <c r="L372" s="175"/>
      <c r="M372" s="175"/>
      <c r="N372" s="175"/>
      <c r="O372" s="175"/>
      <c r="P372" s="175"/>
      <c r="Q372" s="175"/>
      <c r="R372" s="175"/>
      <c r="S372" s="175"/>
      <c r="T372" s="175"/>
      <c r="U372" s="175"/>
      <c r="V372" s="175"/>
      <c r="W372" s="175"/>
      <c r="X372" s="175"/>
      <c r="Y372" s="175"/>
      <c r="Z372" s="175"/>
    </row>
    <row r="373" customFormat="false" ht="12.75" hidden="false" customHeight="true" outlineLevel="0" collapsed="false">
      <c r="A373" s="175"/>
      <c r="B373" s="261"/>
      <c r="C373" s="262"/>
      <c r="D373" s="175"/>
      <c r="E373" s="175"/>
      <c r="F373" s="175"/>
      <c r="G373" s="175"/>
      <c r="H373" s="175"/>
      <c r="I373" s="175"/>
      <c r="J373" s="175"/>
      <c r="K373" s="175"/>
      <c r="L373" s="175"/>
      <c r="M373" s="175"/>
      <c r="N373" s="175"/>
      <c r="O373" s="175"/>
      <c r="P373" s="175"/>
      <c r="Q373" s="175"/>
      <c r="R373" s="175"/>
      <c r="S373" s="175"/>
      <c r="T373" s="175"/>
      <c r="U373" s="175"/>
      <c r="V373" s="175"/>
      <c r="W373" s="175"/>
      <c r="X373" s="175"/>
      <c r="Y373" s="175"/>
      <c r="Z373" s="175"/>
    </row>
    <row r="374" customFormat="false" ht="12.75" hidden="false" customHeight="true" outlineLevel="0" collapsed="false">
      <c r="A374" s="175"/>
      <c r="B374" s="261"/>
      <c r="C374" s="262"/>
      <c r="D374" s="175"/>
      <c r="E374" s="175"/>
      <c r="F374" s="175"/>
      <c r="G374" s="175"/>
      <c r="H374" s="175"/>
      <c r="I374" s="175"/>
      <c r="J374" s="175"/>
      <c r="K374" s="175"/>
      <c r="L374" s="175"/>
      <c r="M374" s="175"/>
      <c r="N374" s="175"/>
      <c r="O374" s="175"/>
      <c r="P374" s="175"/>
      <c r="Q374" s="175"/>
      <c r="R374" s="175"/>
      <c r="S374" s="175"/>
      <c r="T374" s="175"/>
      <c r="U374" s="175"/>
      <c r="V374" s="175"/>
      <c r="W374" s="175"/>
      <c r="X374" s="175"/>
      <c r="Y374" s="175"/>
      <c r="Z374" s="175"/>
    </row>
    <row r="375" customFormat="false" ht="12.75" hidden="false" customHeight="true" outlineLevel="0" collapsed="false">
      <c r="A375" s="175"/>
      <c r="B375" s="261"/>
      <c r="C375" s="262"/>
      <c r="D375" s="175"/>
      <c r="E375" s="175"/>
      <c r="F375" s="17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75"/>
      <c r="S375" s="175"/>
      <c r="T375" s="175"/>
      <c r="U375" s="175"/>
      <c r="V375" s="175"/>
      <c r="W375" s="175"/>
      <c r="X375" s="175"/>
      <c r="Y375" s="175"/>
      <c r="Z375" s="175"/>
    </row>
    <row r="376" customFormat="false" ht="12.75" hidden="false" customHeight="true" outlineLevel="0" collapsed="false">
      <c r="A376" s="175"/>
      <c r="B376" s="261"/>
      <c r="C376" s="262"/>
      <c r="D376" s="175"/>
      <c r="E376" s="175"/>
      <c r="F376" s="175"/>
      <c r="G376" s="175"/>
      <c r="H376" s="175"/>
      <c r="I376" s="175"/>
      <c r="J376" s="175"/>
      <c r="K376" s="175"/>
      <c r="L376" s="175"/>
      <c r="M376" s="175"/>
      <c r="N376" s="175"/>
      <c r="O376" s="175"/>
      <c r="P376" s="175"/>
      <c r="Q376" s="175"/>
      <c r="R376" s="175"/>
      <c r="S376" s="175"/>
      <c r="T376" s="175"/>
      <c r="U376" s="175"/>
      <c r="V376" s="175"/>
      <c r="W376" s="175"/>
      <c r="X376" s="175"/>
      <c r="Y376" s="175"/>
      <c r="Z376" s="175"/>
    </row>
    <row r="377" customFormat="false" ht="12.75" hidden="false" customHeight="true" outlineLevel="0" collapsed="false">
      <c r="A377" s="175"/>
      <c r="B377" s="261"/>
      <c r="C377" s="262"/>
      <c r="D377" s="175"/>
      <c r="E377" s="175"/>
      <c r="F377" s="175"/>
      <c r="G377" s="175"/>
      <c r="H377" s="175"/>
      <c r="I377" s="175"/>
      <c r="J377" s="175"/>
      <c r="K377" s="175"/>
      <c r="L377" s="175"/>
      <c r="M377" s="175"/>
      <c r="N377" s="175"/>
      <c r="O377" s="175"/>
      <c r="P377" s="175"/>
      <c r="Q377" s="175"/>
      <c r="R377" s="175"/>
      <c r="S377" s="175"/>
      <c r="T377" s="175"/>
      <c r="U377" s="175"/>
      <c r="V377" s="175"/>
      <c r="W377" s="175"/>
      <c r="X377" s="175"/>
      <c r="Y377" s="175"/>
      <c r="Z377" s="175"/>
    </row>
    <row r="378" customFormat="false" ht="12.75" hidden="false" customHeight="true" outlineLevel="0" collapsed="false">
      <c r="A378" s="175"/>
      <c r="B378" s="261"/>
      <c r="C378" s="262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</row>
    <row r="379" customFormat="false" ht="12.75" hidden="false" customHeight="true" outlineLevel="0" collapsed="false">
      <c r="A379" s="175"/>
      <c r="B379" s="261"/>
      <c r="C379" s="262"/>
      <c r="D379" s="175"/>
      <c r="E379" s="175"/>
      <c r="F379" s="175"/>
      <c r="G379" s="175"/>
      <c r="H379" s="175"/>
      <c r="I379" s="175"/>
      <c r="J379" s="175"/>
      <c r="K379" s="175"/>
      <c r="L379" s="175"/>
      <c r="M379" s="175"/>
      <c r="N379" s="175"/>
      <c r="O379" s="175"/>
      <c r="P379" s="175"/>
      <c r="Q379" s="175"/>
      <c r="R379" s="175"/>
      <c r="S379" s="175"/>
      <c r="T379" s="175"/>
      <c r="U379" s="175"/>
      <c r="V379" s="175"/>
      <c r="W379" s="175"/>
      <c r="X379" s="175"/>
      <c r="Y379" s="175"/>
      <c r="Z379" s="175"/>
    </row>
    <row r="380" customFormat="false" ht="12.75" hidden="false" customHeight="true" outlineLevel="0" collapsed="false">
      <c r="A380" s="175"/>
      <c r="B380" s="261"/>
      <c r="C380" s="262"/>
      <c r="D380" s="175"/>
      <c r="E380" s="175"/>
      <c r="F380" s="175"/>
      <c r="G380" s="175"/>
      <c r="H380" s="175"/>
      <c r="I380" s="175"/>
      <c r="J380" s="175"/>
      <c r="K380" s="175"/>
      <c r="L380" s="175"/>
      <c r="M380" s="175"/>
      <c r="N380" s="175"/>
      <c r="O380" s="175"/>
      <c r="P380" s="175"/>
      <c r="Q380" s="175"/>
      <c r="R380" s="175"/>
      <c r="S380" s="175"/>
      <c r="T380" s="175"/>
      <c r="U380" s="175"/>
      <c r="V380" s="175"/>
      <c r="W380" s="175"/>
      <c r="X380" s="175"/>
      <c r="Y380" s="175"/>
      <c r="Z380" s="175"/>
    </row>
    <row r="381" customFormat="false" ht="12.75" hidden="false" customHeight="true" outlineLevel="0" collapsed="false">
      <c r="A381" s="175"/>
      <c r="B381" s="261"/>
      <c r="C381" s="262"/>
      <c r="D381" s="175"/>
      <c r="E381" s="175"/>
      <c r="F381" s="175"/>
      <c r="G381" s="175"/>
      <c r="H381" s="175"/>
      <c r="I381" s="175"/>
      <c r="J381" s="175"/>
      <c r="K381" s="175"/>
      <c r="L381" s="175"/>
      <c r="M381" s="175"/>
      <c r="N381" s="175"/>
      <c r="O381" s="175"/>
      <c r="P381" s="175"/>
      <c r="Q381" s="175"/>
      <c r="R381" s="175"/>
      <c r="S381" s="175"/>
      <c r="T381" s="175"/>
      <c r="U381" s="175"/>
      <c r="V381" s="175"/>
      <c r="W381" s="175"/>
      <c r="X381" s="175"/>
      <c r="Y381" s="175"/>
      <c r="Z381" s="175"/>
    </row>
    <row r="382" customFormat="false" ht="12.75" hidden="false" customHeight="true" outlineLevel="0" collapsed="false">
      <c r="A382" s="175"/>
      <c r="B382" s="261"/>
      <c r="C382" s="262"/>
      <c r="D382" s="175"/>
      <c r="E382" s="175"/>
      <c r="F382" s="175"/>
      <c r="G382" s="175"/>
      <c r="H382" s="175"/>
      <c r="I382" s="175"/>
      <c r="J382" s="175"/>
      <c r="K382" s="175"/>
      <c r="L382" s="175"/>
      <c r="M382" s="175"/>
      <c r="N382" s="175"/>
      <c r="O382" s="175"/>
      <c r="P382" s="175"/>
      <c r="Q382" s="175"/>
      <c r="R382" s="175"/>
      <c r="S382" s="175"/>
      <c r="T382" s="175"/>
      <c r="U382" s="175"/>
      <c r="V382" s="175"/>
      <c r="W382" s="175"/>
      <c r="X382" s="175"/>
      <c r="Y382" s="175"/>
      <c r="Z382" s="175"/>
    </row>
    <row r="383" customFormat="false" ht="12.75" hidden="false" customHeight="true" outlineLevel="0" collapsed="false">
      <c r="A383" s="175"/>
      <c r="B383" s="261"/>
      <c r="C383" s="262"/>
      <c r="D383" s="175"/>
      <c r="E383" s="175"/>
      <c r="F383" s="175"/>
      <c r="G383" s="175"/>
      <c r="H383" s="175"/>
      <c r="I383" s="175"/>
      <c r="J383" s="175"/>
      <c r="K383" s="175"/>
      <c r="L383" s="175"/>
      <c r="M383" s="175"/>
      <c r="N383" s="175"/>
      <c r="O383" s="175"/>
      <c r="P383" s="175"/>
      <c r="Q383" s="175"/>
      <c r="R383" s="175"/>
      <c r="S383" s="175"/>
      <c r="T383" s="175"/>
      <c r="U383" s="175"/>
      <c r="V383" s="175"/>
      <c r="W383" s="175"/>
      <c r="X383" s="175"/>
      <c r="Y383" s="175"/>
      <c r="Z383" s="175"/>
    </row>
    <row r="384" customFormat="false" ht="12.75" hidden="false" customHeight="true" outlineLevel="0" collapsed="false">
      <c r="A384" s="175"/>
      <c r="B384" s="261"/>
      <c r="C384" s="262"/>
      <c r="D384" s="175"/>
      <c r="E384" s="175"/>
      <c r="F384" s="175"/>
      <c r="G384" s="175"/>
      <c r="H384" s="175"/>
      <c r="I384" s="175"/>
      <c r="J384" s="175"/>
      <c r="K384" s="175"/>
      <c r="L384" s="175"/>
      <c r="M384" s="175"/>
      <c r="N384" s="175"/>
      <c r="O384" s="175"/>
      <c r="P384" s="175"/>
      <c r="Q384" s="175"/>
      <c r="R384" s="175"/>
      <c r="S384" s="175"/>
      <c r="T384" s="175"/>
      <c r="U384" s="175"/>
      <c r="V384" s="175"/>
      <c r="W384" s="175"/>
      <c r="X384" s="175"/>
      <c r="Y384" s="175"/>
      <c r="Z384" s="175"/>
    </row>
    <row r="385" customFormat="false" ht="12.75" hidden="false" customHeight="true" outlineLevel="0" collapsed="false">
      <c r="A385" s="175"/>
      <c r="B385" s="261"/>
      <c r="C385" s="262"/>
      <c r="D385" s="175"/>
      <c r="E385" s="175"/>
      <c r="F385" s="175"/>
      <c r="G385" s="175"/>
      <c r="H385" s="175"/>
      <c r="I385" s="175"/>
      <c r="J385" s="175"/>
      <c r="K385" s="175"/>
      <c r="L385" s="175"/>
      <c r="M385" s="175"/>
      <c r="N385" s="175"/>
      <c r="O385" s="175"/>
      <c r="P385" s="175"/>
      <c r="Q385" s="175"/>
      <c r="R385" s="175"/>
      <c r="S385" s="175"/>
      <c r="T385" s="175"/>
      <c r="U385" s="175"/>
      <c r="V385" s="175"/>
      <c r="W385" s="175"/>
      <c r="X385" s="175"/>
      <c r="Y385" s="175"/>
      <c r="Z385" s="175"/>
    </row>
    <row r="386" customFormat="false" ht="12.75" hidden="false" customHeight="true" outlineLevel="0" collapsed="false">
      <c r="A386" s="175"/>
      <c r="B386" s="261"/>
      <c r="C386" s="262"/>
      <c r="D386" s="175"/>
      <c r="E386" s="175"/>
      <c r="F386" s="175"/>
      <c r="G386" s="175"/>
      <c r="H386" s="175"/>
      <c r="I386" s="175"/>
      <c r="J386" s="175"/>
      <c r="K386" s="175"/>
      <c r="L386" s="175"/>
      <c r="M386" s="175"/>
      <c r="N386" s="175"/>
      <c r="O386" s="175"/>
      <c r="P386" s="175"/>
      <c r="Q386" s="175"/>
      <c r="R386" s="175"/>
      <c r="S386" s="175"/>
      <c r="T386" s="175"/>
      <c r="U386" s="175"/>
      <c r="V386" s="175"/>
      <c r="W386" s="175"/>
      <c r="X386" s="175"/>
      <c r="Y386" s="175"/>
      <c r="Z386" s="175"/>
    </row>
    <row r="387" customFormat="false" ht="12.75" hidden="false" customHeight="true" outlineLevel="0" collapsed="false">
      <c r="A387" s="175"/>
      <c r="B387" s="261"/>
      <c r="C387" s="262"/>
      <c r="D387" s="175"/>
      <c r="E387" s="175"/>
      <c r="F387" s="175"/>
      <c r="G387" s="175"/>
      <c r="H387" s="175"/>
      <c r="I387" s="175"/>
      <c r="J387" s="175"/>
      <c r="K387" s="175"/>
      <c r="L387" s="175"/>
      <c r="M387" s="175"/>
      <c r="N387" s="175"/>
      <c r="O387" s="175"/>
      <c r="P387" s="175"/>
      <c r="Q387" s="175"/>
      <c r="R387" s="175"/>
      <c r="S387" s="175"/>
      <c r="T387" s="175"/>
      <c r="U387" s="175"/>
      <c r="V387" s="175"/>
      <c r="W387" s="175"/>
      <c r="X387" s="175"/>
      <c r="Y387" s="175"/>
      <c r="Z387" s="175"/>
    </row>
    <row r="388" customFormat="false" ht="12.75" hidden="false" customHeight="true" outlineLevel="0" collapsed="false">
      <c r="A388" s="175"/>
      <c r="B388" s="261"/>
      <c r="C388" s="262"/>
      <c r="D388" s="175"/>
      <c r="E388" s="175"/>
      <c r="F388" s="175"/>
      <c r="G388" s="175"/>
      <c r="H388" s="175"/>
      <c r="I388" s="175"/>
      <c r="J388" s="175"/>
      <c r="K388" s="175"/>
      <c r="L388" s="175"/>
      <c r="M388" s="175"/>
      <c r="N388" s="175"/>
      <c r="O388" s="175"/>
      <c r="P388" s="175"/>
      <c r="Q388" s="175"/>
      <c r="R388" s="175"/>
      <c r="S388" s="175"/>
      <c r="T388" s="175"/>
      <c r="U388" s="175"/>
      <c r="V388" s="175"/>
      <c r="W388" s="175"/>
      <c r="X388" s="175"/>
      <c r="Y388" s="175"/>
      <c r="Z388" s="175"/>
    </row>
    <row r="389" customFormat="false" ht="12.75" hidden="false" customHeight="true" outlineLevel="0" collapsed="false">
      <c r="A389" s="175"/>
      <c r="B389" s="261"/>
      <c r="C389" s="262"/>
      <c r="D389" s="175"/>
      <c r="E389" s="175"/>
      <c r="F389" s="175"/>
      <c r="G389" s="175"/>
      <c r="H389" s="175"/>
      <c r="I389" s="175"/>
      <c r="J389" s="175"/>
      <c r="K389" s="175"/>
      <c r="L389" s="175"/>
      <c r="M389" s="175"/>
      <c r="N389" s="175"/>
      <c r="O389" s="175"/>
      <c r="P389" s="175"/>
      <c r="Q389" s="175"/>
      <c r="R389" s="175"/>
      <c r="S389" s="175"/>
      <c r="T389" s="175"/>
      <c r="U389" s="175"/>
      <c r="V389" s="175"/>
      <c r="W389" s="175"/>
      <c r="X389" s="175"/>
      <c r="Y389" s="175"/>
      <c r="Z389" s="175"/>
    </row>
    <row r="390" customFormat="false" ht="12.75" hidden="false" customHeight="true" outlineLevel="0" collapsed="false">
      <c r="A390" s="175"/>
      <c r="B390" s="261"/>
      <c r="C390" s="262"/>
      <c r="D390" s="175"/>
      <c r="E390" s="175"/>
      <c r="F390" s="175"/>
      <c r="G390" s="175"/>
      <c r="H390" s="175"/>
      <c r="I390" s="175"/>
      <c r="J390" s="175"/>
      <c r="K390" s="175"/>
      <c r="L390" s="175"/>
      <c r="M390" s="175"/>
      <c r="N390" s="175"/>
      <c r="O390" s="175"/>
      <c r="P390" s="175"/>
      <c r="Q390" s="175"/>
      <c r="R390" s="175"/>
      <c r="S390" s="175"/>
      <c r="T390" s="175"/>
      <c r="U390" s="175"/>
      <c r="V390" s="175"/>
      <c r="W390" s="175"/>
      <c r="X390" s="175"/>
      <c r="Y390" s="175"/>
      <c r="Z390" s="175"/>
    </row>
    <row r="391" customFormat="false" ht="12.75" hidden="false" customHeight="true" outlineLevel="0" collapsed="false">
      <c r="A391" s="175"/>
      <c r="B391" s="261"/>
      <c r="C391" s="262"/>
      <c r="D391" s="175"/>
      <c r="E391" s="175"/>
      <c r="F391" s="175"/>
      <c r="G391" s="175"/>
      <c r="H391" s="175"/>
      <c r="I391" s="175"/>
      <c r="J391" s="175"/>
      <c r="K391" s="175"/>
      <c r="L391" s="175"/>
      <c r="M391" s="175"/>
      <c r="N391" s="175"/>
      <c r="O391" s="175"/>
      <c r="P391" s="175"/>
      <c r="Q391" s="175"/>
      <c r="R391" s="175"/>
      <c r="S391" s="175"/>
      <c r="T391" s="175"/>
      <c r="U391" s="175"/>
      <c r="V391" s="175"/>
      <c r="W391" s="175"/>
      <c r="X391" s="175"/>
      <c r="Y391" s="175"/>
      <c r="Z391" s="175"/>
    </row>
    <row r="392" customFormat="false" ht="12.75" hidden="false" customHeight="true" outlineLevel="0" collapsed="false">
      <c r="A392" s="175"/>
      <c r="B392" s="261"/>
      <c r="C392" s="262"/>
      <c r="D392" s="175"/>
      <c r="E392" s="175"/>
      <c r="F392" s="175"/>
      <c r="G392" s="175"/>
      <c r="H392" s="175"/>
      <c r="I392" s="175"/>
      <c r="J392" s="175"/>
      <c r="K392" s="175"/>
      <c r="L392" s="175"/>
      <c r="M392" s="175"/>
      <c r="N392" s="175"/>
      <c r="O392" s="175"/>
      <c r="P392" s="175"/>
      <c r="Q392" s="175"/>
      <c r="R392" s="175"/>
      <c r="S392" s="175"/>
      <c r="T392" s="175"/>
      <c r="U392" s="175"/>
      <c r="V392" s="175"/>
      <c r="W392" s="175"/>
      <c r="X392" s="175"/>
      <c r="Y392" s="175"/>
      <c r="Z392" s="175"/>
    </row>
    <row r="393" customFormat="false" ht="12.75" hidden="false" customHeight="true" outlineLevel="0" collapsed="false">
      <c r="A393" s="175"/>
      <c r="B393" s="261"/>
      <c r="C393" s="262"/>
      <c r="D393" s="175"/>
      <c r="E393" s="175"/>
      <c r="F393" s="175"/>
      <c r="G393" s="175"/>
      <c r="H393" s="175"/>
      <c r="I393" s="175"/>
      <c r="J393" s="175"/>
      <c r="K393" s="175"/>
      <c r="L393" s="175"/>
      <c r="M393" s="175"/>
      <c r="N393" s="175"/>
      <c r="O393" s="175"/>
      <c r="P393" s="175"/>
      <c r="Q393" s="175"/>
      <c r="R393" s="175"/>
      <c r="S393" s="175"/>
      <c r="T393" s="175"/>
      <c r="U393" s="175"/>
      <c r="V393" s="175"/>
      <c r="W393" s="175"/>
      <c r="X393" s="175"/>
      <c r="Y393" s="175"/>
      <c r="Z393" s="175"/>
    </row>
    <row r="394" customFormat="false" ht="12.75" hidden="false" customHeight="true" outlineLevel="0" collapsed="false">
      <c r="A394" s="175"/>
      <c r="B394" s="261"/>
      <c r="C394" s="262"/>
      <c r="D394" s="175"/>
      <c r="E394" s="175"/>
      <c r="F394" s="175"/>
      <c r="G394" s="175"/>
      <c r="H394" s="175"/>
      <c r="I394" s="175"/>
      <c r="J394" s="175"/>
      <c r="K394" s="175"/>
      <c r="L394" s="175"/>
      <c r="M394" s="175"/>
      <c r="N394" s="175"/>
      <c r="O394" s="175"/>
      <c r="P394" s="175"/>
      <c r="Q394" s="175"/>
      <c r="R394" s="175"/>
      <c r="S394" s="175"/>
      <c r="T394" s="175"/>
      <c r="U394" s="175"/>
      <c r="V394" s="175"/>
      <c r="W394" s="175"/>
      <c r="X394" s="175"/>
      <c r="Y394" s="175"/>
      <c r="Z394" s="175"/>
    </row>
    <row r="395" customFormat="false" ht="12.75" hidden="false" customHeight="true" outlineLevel="0" collapsed="false">
      <c r="A395" s="175"/>
      <c r="B395" s="261"/>
      <c r="C395" s="262"/>
      <c r="D395" s="175"/>
      <c r="E395" s="175"/>
      <c r="F395" s="175"/>
      <c r="G395" s="175"/>
      <c r="H395" s="175"/>
      <c r="I395" s="175"/>
      <c r="J395" s="175"/>
      <c r="K395" s="175"/>
      <c r="L395" s="175"/>
      <c r="M395" s="175"/>
      <c r="N395" s="175"/>
      <c r="O395" s="175"/>
      <c r="P395" s="175"/>
      <c r="Q395" s="175"/>
      <c r="R395" s="175"/>
      <c r="S395" s="175"/>
      <c r="T395" s="175"/>
      <c r="U395" s="175"/>
      <c r="V395" s="175"/>
      <c r="W395" s="175"/>
      <c r="X395" s="175"/>
      <c r="Y395" s="175"/>
      <c r="Z395" s="175"/>
    </row>
    <row r="396" customFormat="false" ht="12.75" hidden="false" customHeight="true" outlineLevel="0" collapsed="false">
      <c r="A396" s="175"/>
      <c r="B396" s="261"/>
      <c r="C396" s="262"/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175"/>
      <c r="P396" s="175"/>
      <c r="Q396" s="175"/>
      <c r="R396" s="175"/>
      <c r="S396" s="175"/>
      <c r="T396" s="175"/>
      <c r="U396" s="175"/>
      <c r="V396" s="175"/>
      <c r="W396" s="175"/>
      <c r="X396" s="175"/>
      <c r="Y396" s="175"/>
      <c r="Z396" s="175"/>
    </row>
    <row r="397" customFormat="false" ht="12.75" hidden="false" customHeight="true" outlineLevel="0" collapsed="false">
      <c r="A397" s="175"/>
      <c r="B397" s="261"/>
      <c r="C397" s="262"/>
      <c r="D397" s="175"/>
      <c r="E397" s="175"/>
      <c r="F397" s="175"/>
      <c r="G397" s="175"/>
      <c r="H397" s="175"/>
      <c r="I397" s="175"/>
      <c r="J397" s="175"/>
      <c r="K397" s="175"/>
      <c r="L397" s="175"/>
      <c r="M397" s="175"/>
      <c r="N397" s="175"/>
      <c r="O397" s="175"/>
      <c r="P397" s="175"/>
      <c r="Q397" s="175"/>
      <c r="R397" s="175"/>
      <c r="S397" s="175"/>
      <c r="T397" s="175"/>
      <c r="U397" s="175"/>
      <c r="V397" s="175"/>
      <c r="W397" s="175"/>
      <c r="X397" s="175"/>
      <c r="Y397" s="175"/>
      <c r="Z397" s="175"/>
    </row>
    <row r="398" customFormat="false" ht="12.75" hidden="false" customHeight="true" outlineLevel="0" collapsed="false">
      <c r="A398" s="175"/>
      <c r="B398" s="261"/>
      <c r="C398" s="262"/>
      <c r="D398" s="175"/>
      <c r="E398" s="175"/>
      <c r="F398" s="175"/>
      <c r="G398" s="175"/>
      <c r="H398" s="175"/>
      <c r="I398" s="175"/>
      <c r="J398" s="175"/>
      <c r="K398" s="175"/>
      <c r="L398" s="175"/>
      <c r="M398" s="175"/>
      <c r="N398" s="175"/>
      <c r="O398" s="175"/>
      <c r="P398" s="175"/>
      <c r="Q398" s="175"/>
      <c r="R398" s="175"/>
      <c r="S398" s="175"/>
      <c r="T398" s="175"/>
      <c r="U398" s="175"/>
      <c r="V398" s="175"/>
      <c r="W398" s="175"/>
      <c r="X398" s="175"/>
      <c r="Y398" s="175"/>
      <c r="Z398" s="175"/>
    </row>
    <row r="399" customFormat="false" ht="12.75" hidden="false" customHeight="true" outlineLevel="0" collapsed="false">
      <c r="A399" s="175"/>
      <c r="B399" s="261"/>
      <c r="C399" s="262"/>
      <c r="D399" s="175"/>
      <c r="E399" s="175"/>
      <c r="F399" s="175"/>
      <c r="G399" s="175"/>
      <c r="H399" s="175"/>
      <c r="I399" s="175"/>
      <c r="J399" s="175"/>
      <c r="K399" s="175"/>
      <c r="L399" s="175"/>
      <c r="M399" s="175"/>
      <c r="N399" s="175"/>
      <c r="O399" s="175"/>
      <c r="P399" s="175"/>
      <c r="Q399" s="175"/>
      <c r="R399" s="175"/>
      <c r="S399" s="175"/>
      <c r="T399" s="175"/>
      <c r="U399" s="175"/>
      <c r="V399" s="175"/>
      <c r="W399" s="175"/>
      <c r="X399" s="175"/>
      <c r="Y399" s="175"/>
      <c r="Z399" s="175"/>
    </row>
    <row r="400" customFormat="false" ht="12.75" hidden="false" customHeight="true" outlineLevel="0" collapsed="false">
      <c r="A400" s="175"/>
      <c r="B400" s="261"/>
      <c r="C400" s="262"/>
      <c r="D400" s="175"/>
      <c r="E400" s="175"/>
      <c r="F400" s="175"/>
      <c r="G400" s="175"/>
      <c r="H400" s="175"/>
      <c r="I400" s="175"/>
      <c r="J400" s="175"/>
      <c r="K400" s="175"/>
      <c r="L400" s="175"/>
      <c r="M400" s="175"/>
      <c r="N400" s="175"/>
      <c r="O400" s="175"/>
      <c r="P400" s="175"/>
      <c r="Q400" s="175"/>
      <c r="R400" s="175"/>
      <c r="S400" s="175"/>
      <c r="T400" s="175"/>
      <c r="U400" s="175"/>
      <c r="V400" s="175"/>
      <c r="W400" s="175"/>
      <c r="X400" s="175"/>
      <c r="Y400" s="175"/>
      <c r="Z400" s="175"/>
    </row>
    <row r="401" customFormat="false" ht="12.75" hidden="false" customHeight="true" outlineLevel="0" collapsed="false">
      <c r="A401" s="175"/>
      <c r="B401" s="261"/>
      <c r="C401" s="262"/>
      <c r="D401" s="175"/>
      <c r="E401" s="175"/>
      <c r="F401" s="175"/>
      <c r="G401" s="175"/>
      <c r="H401" s="175"/>
      <c r="I401" s="175"/>
      <c r="J401" s="175"/>
      <c r="K401" s="175"/>
      <c r="L401" s="175"/>
      <c r="M401" s="175"/>
      <c r="N401" s="175"/>
      <c r="O401" s="175"/>
      <c r="P401" s="175"/>
      <c r="Q401" s="175"/>
      <c r="R401" s="175"/>
      <c r="S401" s="175"/>
      <c r="T401" s="175"/>
      <c r="U401" s="175"/>
      <c r="V401" s="175"/>
      <c r="W401" s="175"/>
      <c r="X401" s="175"/>
      <c r="Y401" s="175"/>
      <c r="Z401" s="175"/>
    </row>
    <row r="402" customFormat="false" ht="12.75" hidden="false" customHeight="true" outlineLevel="0" collapsed="false">
      <c r="A402" s="175"/>
      <c r="B402" s="261"/>
      <c r="C402" s="262"/>
      <c r="D402" s="175"/>
      <c r="E402" s="175"/>
      <c r="F402" s="175"/>
      <c r="G402" s="175"/>
      <c r="H402" s="175"/>
      <c r="I402" s="175"/>
      <c r="J402" s="175"/>
      <c r="K402" s="175"/>
      <c r="L402" s="175"/>
      <c r="M402" s="175"/>
      <c r="N402" s="175"/>
      <c r="O402" s="175"/>
      <c r="P402" s="175"/>
      <c r="Q402" s="175"/>
      <c r="R402" s="175"/>
      <c r="S402" s="175"/>
      <c r="T402" s="175"/>
      <c r="U402" s="175"/>
      <c r="V402" s="175"/>
      <c r="W402" s="175"/>
      <c r="X402" s="175"/>
      <c r="Y402" s="175"/>
      <c r="Z402" s="175"/>
    </row>
    <row r="403" customFormat="false" ht="12.75" hidden="false" customHeight="true" outlineLevel="0" collapsed="false">
      <c r="A403" s="175"/>
      <c r="B403" s="261"/>
      <c r="C403" s="262"/>
      <c r="D403" s="175"/>
      <c r="E403" s="175"/>
      <c r="F403" s="175"/>
      <c r="G403" s="175"/>
      <c r="H403" s="175"/>
      <c r="I403" s="175"/>
      <c r="J403" s="175"/>
      <c r="K403" s="175"/>
      <c r="L403" s="175"/>
      <c r="M403" s="175"/>
      <c r="N403" s="175"/>
      <c r="O403" s="175"/>
      <c r="P403" s="175"/>
      <c r="Q403" s="175"/>
      <c r="R403" s="175"/>
      <c r="S403" s="175"/>
      <c r="T403" s="175"/>
      <c r="U403" s="175"/>
      <c r="V403" s="175"/>
      <c r="W403" s="175"/>
      <c r="X403" s="175"/>
      <c r="Y403" s="175"/>
      <c r="Z403" s="175"/>
    </row>
    <row r="404" customFormat="false" ht="12.75" hidden="false" customHeight="true" outlineLevel="0" collapsed="false">
      <c r="A404" s="175"/>
      <c r="B404" s="261"/>
      <c r="C404" s="262"/>
      <c r="D404" s="175"/>
      <c r="E404" s="175"/>
      <c r="F404" s="175"/>
      <c r="G404" s="175"/>
      <c r="H404" s="175"/>
      <c r="I404" s="175"/>
      <c r="J404" s="175"/>
      <c r="K404" s="175"/>
      <c r="L404" s="175"/>
      <c r="M404" s="175"/>
      <c r="N404" s="175"/>
      <c r="O404" s="175"/>
      <c r="P404" s="175"/>
      <c r="Q404" s="175"/>
      <c r="R404" s="175"/>
      <c r="S404" s="175"/>
      <c r="T404" s="175"/>
      <c r="U404" s="175"/>
      <c r="V404" s="175"/>
      <c r="W404" s="175"/>
      <c r="X404" s="175"/>
      <c r="Y404" s="175"/>
      <c r="Z404" s="175"/>
    </row>
    <row r="405" customFormat="false" ht="12.75" hidden="false" customHeight="true" outlineLevel="0" collapsed="false">
      <c r="A405" s="175"/>
      <c r="B405" s="261"/>
      <c r="C405" s="262"/>
      <c r="D405" s="175"/>
      <c r="E405" s="175"/>
      <c r="F405" s="175"/>
      <c r="G405" s="175"/>
      <c r="H405" s="175"/>
      <c r="I405" s="175"/>
      <c r="J405" s="175"/>
      <c r="K405" s="175"/>
      <c r="L405" s="175"/>
      <c r="M405" s="175"/>
      <c r="N405" s="175"/>
      <c r="O405" s="175"/>
      <c r="P405" s="175"/>
      <c r="Q405" s="175"/>
      <c r="R405" s="175"/>
      <c r="S405" s="175"/>
      <c r="T405" s="175"/>
      <c r="U405" s="175"/>
      <c r="V405" s="175"/>
      <c r="W405" s="175"/>
      <c r="X405" s="175"/>
      <c r="Y405" s="175"/>
      <c r="Z405" s="175"/>
    </row>
    <row r="406" customFormat="false" ht="12.75" hidden="false" customHeight="true" outlineLevel="0" collapsed="false">
      <c r="A406" s="175"/>
      <c r="B406" s="261"/>
      <c r="C406" s="262"/>
      <c r="D406" s="175"/>
      <c r="E406" s="175"/>
      <c r="F406" s="175"/>
      <c r="G406" s="175"/>
      <c r="H406" s="175"/>
      <c r="I406" s="175"/>
      <c r="J406" s="175"/>
      <c r="K406" s="175"/>
      <c r="L406" s="175"/>
      <c r="M406" s="175"/>
      <c r="N406" s="175"/>
      <c r="O406" s="175"/>
      <c r="P406" s="175"/>
      <c r="Q406" s="175"/>
      <c r="R406" s="175"/>
      <c r="S406" s="175"/>
      <c r="T406" s="175"/>
      <c r="U406" s="175"/>
      <c r="V406" s="175"/>
      <c r="W406" s="175"/>
      <c r="X406" s="175"/>
      <c r="Y406" s="175"/>
      <c r="Z406" s="175"/>
    </row>
    <row r="407" customFormat="false" ht="12.75" hidden="false" customHeight="true" outlineLevel="0" collapsed="false">
      <c r="A407" s="175"/>
      <c r="B407" s="261"/>
      <c r="C407" s="262"/>
      <c r="D407" s="175"/>
      <c r="E407" s="175"/>
      <c r="F407" s="175"/>
      <c r="G407" s="175"/>
      <c r="H407" s="175"/>
      <c r="I407" s="175"/>
      <c r="J407" s="175"/>
      <c r="K407" s="175"/>
      <c r="L407" s="175"/>
      <c r="M407" s="175"/>
      <c r="N407" s="175"/>
      <c r="O407" s="175"/>
      <c r="P407" s="175"/>
      <c r="Q407" s="175"/>
      <c r="R407" s="175"/>
      <c r="S407" s="175"/>
      <c r="T407" s="175"/>
      <c r="U407" s="175"/>
      <c r="V407" s="175"/>
      <c r="W407" s="175"/>
      <c r="X407" s="175"/>
      <c r="Y407" s="175"/>
      <c r="Z407" s="175"/>
    </row>
    <row r="408" customFormat="false" ht="12.75" hidden="false" customHeight="true" outlineLevel="0" collapsed="false">
      <c r="A408" s="175"/>
      <c r="B408" s="261"/>
      <c r="C408" s="262"/>
      <c r="D408" s="175"/>
      <c r="E408" s="175"/>
      <c r="F408" s="175"/>
      <c r="G408" s="175"/>
      <c r="H408" s="175"/>
      <c r="I408" s="175"/>
      <c r="J408" s="175"/>
      <c r="K408" s="175"/>
      <c r="L408" s="175"/>
      <c r="M408" s="175"/>
      <c r="N408" s="175"/>
      <c r="O408" s="175"/>
      <c r="P408" s="175"/>
      <c r="Q408" s="175"/>
      <c r="R408" s="175"/>
      <c r="S408" s="175"/>
      <c r="T408" s="175"/>
      <c r="U408" s="175"/>
      <c r="V408" s="175"/>
      <c r="W408" s="175"/>
      <c r="X408" s="175"/>
      <c r="Y408" s="175"/>
      <c r="Z408" s="175"/>
    </row>
    <row r="409" customFormat="false" ht="12.75" hidden="false" customHeight="true" outlineLevel="0" collapsed="false">
      <c r="A409" s="175"/>
      <c r="B409" s="261"/>
      <c r="C409" s="262"/>
      <c r="D409" s="175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175"/>
      <c r="R409" s="175"/>
      <c r="S409" s="175"/>
      <c r="T409" s="175"/>
      <c r="U409" s="175"/>
      <c r="V409" s="175"/>
      <c r="W409" s="175"/>
      <c r="X409" s="175"/>
      <c r="Y409" s="175"/>
      <c r="Z409" s="175"/>
    </row>
    <row r="410" customFormat="false" ht="12.75" hidden="false" customHeight="true" outlineLevel="0" collapsed="false">
      <c r="A410" s="175"/>
      <c r="B410" s="261"/>
      <c r="C410" s="262"/>
      <c r="D410" s="175"/>
      <c r="E410" s="175"/>
      <c r="F410" s="175"/>
      <c r="G410" s="175"/>
      <c r="H410" s="175"/>
      <c r="I410" s="175"/>
      <c r="J410" s="175"/>
      <c r="K410" s="175"/>
      <c r="L410" s="175"/>
      <c r="M410" s="175"/>
      <c r="N410" s="175"/>
      <c r="O410" s="175"/>
      <c r="P410" s="175"/>
      <c r="Q410" s="175"/>
      <c r="R410" s="175"/>
      <c r="S410" s="175"/>
      <c r="T410" s="175"/>
      <c r="U410" s="175"/>
      <c r="V410" s="175"/>
      <c r="W410" s="175"/>
      <c r="X410" s="175"/>
      <c r="Y410" s="175"/>
      <c r="Z410" s="175"/>
    </row>
    <row r="411" customFormat="false" ht="12.75" hidden="false" customHeight="true" outlineLevel="0" collapsed="false">
      <c r="A411" s="175"/>
      <c r="B411" s="261"/>
      <c r="C411" s="262"/>
      <c r="D411" s="175"/>
      <c r="E411" s="175"/>
      <c r="F411" s="175"/>
      <c r="G411" s="175"/>
      <c r="H411" s="175"/>
      <c r="I411" s="175"/>
      <c r="J411" s="175"/>
      <c r="K411" s="175"/>
      <c r="L411" s="175"/>
      <c r="M411" s="175"/>
      <c r="N411" s="175"/>
      <c r="O411" s="175"/>
      <c r="P411" s="175"/>
      <c r="Q411" s="175"/>
      <c r="R411" s="175"/>
      <c r="S411" s="175"/>
      <c r="T411" s="175"/>
      <c r="U411" s="175"/>
      <c r="V411" s="175"/>
      <c r="W411" s="175"/>
      <c r="X411" s="175"/>
      <c r="Y411" s="175"/>
      <c r="Z411" s="175"/>
    </row>
    <row r="412" customFormat="false" ht="12.75" hidden="false" customHeight="true" outlineLevel="0" collapsed="false">
      <c r="A412" s="175"/>
      <c r="B412" s="261"/>
      <c r="C412" s="262"/>
      <c r="D412" s="175"/>
      <c r="E412" s="175"/>
      <c r="F412" s="175"/>
      <c r="G412" s="175"/>
      <c r="H412" s="175"/>
      <c r="I412" s="175"/>
      <c r="J412" s="175"/>
      <c r="K412" s="175"/>
      <c r="L412" s="175"/>
      <c r="M412" s="175"/>
      <c r="N412" s="175"/>
      <c r="O412" s="175"/>
      <c r="P412" s="175"/>
      <c r="Q412" s="175"/>
      <c r="R412" s="175"/>
      <c r="S412" s="175"/>
      <c r="T412" s="175"/>
      <c r="U412" s="175"/>
      <c r="V412" s="175"/>
      <c r="W412" s="175"/>
      <c r="X412" s="175"/>
      <c r="Y412" s="175"/>
      <c r="Z412" s="175"/>
    </row>
    <row r="413" customFormat="false" ht="12.75" hidden="false" customHeight="true" outlineLevel="0" collapsed="false">
      <c r="A413" s="175"/>
      <c r="B413" s="261"/>
      <c r="C413" s="262"/>
      <c r="D413" s="175"/>
      <c r="E413" s="175"/>
      <c r="F413" s="175"/>
      <c r="G413" s="175"/>
      <c r="H413" s="175"/>
      <c r="I413" s="175"/>
      <c r="J413" s="175"/>
      <c r="K413" s="175"/>
      <c r="L413" s="175"/>
      <c r="M413" s="175"/>
      <c r="N413" s="175"/>
      <c r="O413" s="175"/>
      <c r="P413" s="175"/>
      <c r="Q413" s="175"/>
      <c r="R413" s="175"/>
      <c r="S413" s="175"/>
      <c r="T413" s="175"/>
      <c r="U413" s="175"/>
      <c r="V413" s="175"/>
      <c r="W413" s="175"/>
      <c r="X413" s="175"/>
      <c r="Y413" s="175"/>
      <c r="Z413" s="175"/>
    </row>
    <row r="414" customFormat="false" ht="12.75" hidden="false" customHeight="true" outlineLevel="0" collapsed="false">
      <c r="A414" s="175"/>
      <c r="B414" s="261"/>
      <c r="C414" s="262"/>
      <c r="D414" s="175"/>
      <c r="E414" s="175"/>
      <c r="F414" s="175"/>
      <c r="G414" s="175"/>
      <c r="H414" s="175"/>
      <c r="I414" s="175"/>
      <c r="J414" s="175"/>
      <c r="K414" s="175"/>
      <c r="L414" s="175"/>
      <c r="M414" s="175"/>
      <c r="N414" s="175"/>
      <c r="O414" s="175"/>
      <c r="P414" s="175"/>
      <c r="Q414" s="175"/>
      <c r="R414" s="175"/>
      <c r="S414" s="175"/>
      <c r="T414" s="175"/>
      <c r="U414" s="175"/>
      <c r="V414" s="175"/>
      <c r="W414" s="175"/>
      <c r="X414" s="175"/>
      <c r="Y414" s="175"/>
      <c r="Z414" s="175"/>
    </row>
    <row r="415" customFormat="false" ht="12.75" hidden="false" customHeight="true" outlineLevel="0" collapsed="false">
      <c r="A415" s="175"/>
      <c r="B415" s="261"/>
      <c r="C415" s="262"/>
      <c r="D415" s="175"/>
      <c r="E415" s="175"/>
      <c r="F415" s="175"/>
      <c r="G415" s="175"/>
      <c r="H415" s="175"/>
      <c r="I415" s="175"/>
      <c r="J415" s="175"/>
      <c r="K415" s="175"/>
      <c r="L415" s="175"/>
      <c r="M415" s="175"/>
      <c r="N415" s="175"/>
      <c r="O415" s="175"/>
      <c r="P415" s="175"/>
      <c r="Q415" s="175"/>
      <c r="R415" s="175"/>
      <c r="S415" s="175"/>
      <c r="T415" s="175"/>
      <c r="U415" s="175"/>
      <c r="V415" s="175"/>
      <c r="W415" s="175"/>
      <c r="X415" s="175"/>
      <c r="Y415" s="175"/>
      <c r="Z415" s="175"/>
    </row>
    <row r="416" customFormat="false" ht="12.75" hidden="false" customHeight="true" outlineLevel="0" collapsed="false">
      <c r="A416" s="175"/>
      <c r="B416" s="261"/>
      <c r="C416" s="262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5"/>
      <c r="Q416" s="175"/>
      <c r="R416" s="175"/>
      <c r="S416" s="175"/>
      <c r="T416" s="175"/>
      <c r="U416" s="175"/>
      <c r="V416" s="175"/>
      <c r="W416" s="175"/>
      <c r="X416" s="175"/>
      <c r="Y416" s="175"/>
      <c r="Z416" s="175"/>
    </row>
    <row r="417" customFormat="false" ht="12.75" hidden="false" customHeight="true" outlineLevel="0" collapsed="false">
      <c r="A417" s="175"/>
      <c r="B417" s="261"/>
      <c r="C417" s="262"/>
      <c r="D417" s="175"/>
      <c r="E417" s="175"/>
      <c r="F417" s="175"/>
      <c r="G417" s="175"/>
      <c r="H417" s="175"/>
      <c r="I417" s="175"/>
      <c r="J417" s="175"/>
      <c r="K417" s="175"/>
      <c r="L417" s="175"/>
      <c r="M417" s="175"/>
      <c r="N417" s="175"/>
      <c r="O417" s="175"/>
      <c r="P417" s="175"/>
      <c r="Q417" s="175"/>
      <c r="R417" s="175"/>
      <c r="S417" s="175"/>
      <c r="T417" s="175"/>
      <c r="U417" s="175"/>
      <c r="V417" s="175"/>
      <c r="W417" s="175"/>
      <c r="X417" s="175"/>
      <c r="Y417" s="175"/>
      <c r="Z417" s="175"/>
    </row>
    <row r="418" customFormat="false" ht="12.75" hidden="false" customHeight="true" outlineLevel="0" collapsed="false">
      <c r="A418" s="175"/>
      <c r="B418" s="261"/>
      <c r="C418" s="262"/>
      <c r="D418" s="175"/>
      <c r="E418" s="175"/>
      <c r="F418" s="175"/>
      <c r="G418" s="175"/>
      <c r="H418" s="175"/>
      <c r="I418" s="175"/>
      <c r="J418" s="175"/>
      <c r="K418" s="175"/>
      <c r="L418" s="175"/>
      <c r="M418" s="175"/>
      <c r="N418" s="175"/>
      <c r="O418" s="175"/>
      <c r="P418" s="175"/>
      <c r="Q418" s="175"/>
      <c r="R418" s="175"/>
      <c r="S418" s="175"/>
      <c r="T418" s="175"/>
      <c r="U418" s="175"/>
      <c r="V418" s="175"/>
      <c r="W418" s="175"/>
      <c r="X418" s="175"/>
      <c r="Y418" s="175"/>
      <c r="Z418" s="175"/>
    </row>
    <row r="419" customFormat="false" ht="12.75" hidden="false" customHeight="true" outlineLevel="0" collapsed="false">
      <c r="A419" s="175"/>
      <c r="B419" s="261"/>
      <c r="C419" s="262"/>
      <c r="D419" s="175"/>
      <c r="E419" s="175"/>
      <c r="F419" s="175"/>
      <c r="G419" s="175"/>
      <c r="H419" s="175"/>
      <c r="I419" s="175"/>
      <c r="J419" s="175"/>
      <c r="K419" s="175"/>
      <c r="L419" s="175"/>
      <c r="M419" s="175"/>
      <c r="N419" s="175"/>
      <c r="O419" s="175"/>
      <c r="P419" s="175"/>
      <c r="Q419" s="175"/>
      <c r="R419" s="175"/>
      <c r="S419" s="175"/>
      <c r="T419" s="175"/>
      <c r="U419" s="175"/>
      <c r="V419" s="175"/>
      <c r="W419" s="175"/>
      <c r="X419" s="175"/>
      <c r="Y419" s="175"/>
      <c r="Z419" s="175"/>
    </row>
    <row r="420" customFormat="false" ht="12.75" hidden="false" customHeight="true" outlineLevel="0" collapsed="false">
      <c r="A420" s="175"/>
      <c r="B420" s="261"/>
      <c r="C420" s="262"/>
      <c r="D420" s="175"/>
      <c r="E420" s="175"/>
      <c r="F420" s="175"/>
      <c r="G420" s="175"/>
      <c r="H420" s="175"/>
      <c r="I420" s="175"/>
      <c r="J420" s="175"/>
      <c r="K420" s="175"/>
      <c r="L420" s="175"/>
      <c r="M420" s="175"/>
      <c r="N420" s="175"/>
      <c r="O420" s="175"/>
      <c r="P420" s="175"/>
      <c r="Q420" s="175"/>
      <c r="R420" s="175"/>
      <c r="S420" s="175"/>
      <c r="T420" s="175"/>
      <c r="U420" s="175"/>
      <c r="V420" s="175"/>
      <c r="W420" s="175"/>
      <c r="X420" s="175"/>
      <c r="Y420" s="175"/>
      <c r="Z420" s="175"/>
    </row>
    <row r="421" customFormat="false" ht="12.75" hidden="false" customHeight="true" outlineLevel="0" collapsed="false">
      <c r="A421" s="175"/>
      <c r="B421" s="261"/>
      <c r="C421" s="262"/>
      <c r="D421" s="175"/>
      <c r="E421" s="175"/>
      <c r="F421" s="175"/>
      <c r="G421" s="175"/>
      <c r="H421" s="175"/>
      <c r="I421" s="175"/>
      <c r="J421" s="175"/>
      <c r="K421" s="175"/>
      <c r="L421" s="175"/>
      <c r="M421" s="175"/>
      <c r="N421" s="175"/>
      <c r="O421" s="175"/>
      <c r="P421" s="175"/>
      <c r="Q421" s="175"/>
      <c r="R421" s="175"/>
      <c r="S421" s="175"/>
      <c r="T421" s="175"/>
      <c r="U421" s="175"/>
      <c r="V421" s="175"/>
      <c r="W421" s="175"/>
      <c r="X421" s="175"/>
      <c r="Y421" s="175"/>
      <c r="Z421" s="175"/>
    </row>
    <row r="422" customFormat="false" ht="12.75" hidden="false" customHeight="true" outlineLevel="0" collapsed="false">
      <c r="A422" s="175"/>
      <c r="B422" s="261"/>
      <c r="C422" s="262"/>
      <c r="D422" s="175"/>
      <c r="E422" s="175"/>
      <c r="F422" s="175"/>
      <c r="G422" s="175"/>
      <c r="H422" s="175"/>
      <c r="I422" s="175"/>
      <c r="J422" s="175"/>
      <c r="K422" s="175"/>
      <c r="L422" s="175"/>
      <c r="M422" s="175"/>
      <c r="N422" s="175"/>
      <c r="O422" s="175"/>
      <c r="P422" s="175"/>
      <c r="Q422" s="175"/>
      <c r="R422" s="175"/>
      <c r="S422" s="175"/>
      <c r="T422" s="175"/>
      <c r="U422" s="175"/>
      <c r="V422" s="175"/>
      <c r="W422" s="175"/>
      <c r="X422" s="175"/>
      <c r="Y422" s="175"/>
      <c r="Z422" s="175"/>
    </row>
    <row r="423" customFormat="false" ht="12.75" hidden="false" customHeight="true" outlineLevel="0" collapsed="false">
      <c r="A423" s="175"/>
      <c r="B423" s="261"/>
      <c r="C423" s="262"/>
      <c r="D423" s="175"/>
      <c r="E423" s="175"/>
      <c r="F423" s="175"/>
      <c r="G423" s="175"/>
      <c r="H423" s="175"/>
      <c r="I423" s="175"/>
      <c r="J423" s="175"/>
      <c r="K423" s="175"/>
      <c r="L423" s="175"/>
      <c r="M423" s="175"/>
      <c r="N423" s="175"/>
      <c r="O423" s="175"/>
      <c r="P423" s="175"/>
      <c r="Q423" s="175"/>
      <c r="R423" s="175"/>
      <c r="S423" s="175"/>
      <c r="T423" s="175"/>
      <c r="U423" s="175"/>
      <c r="V423" s="175"/>
      <c r="W423" s="175"/>
      <c r="X423" s="175"/>
      <c r="Y423" s="175"/>
      <c r="Z423" s="175"/>
    </row>
    <row r="424" customFormat="false" ht="12.75" hidden="false" customHeight="true" outlineLevel="0" collapsed="false">
      <c r="A424" s="175"/>
      <c r="B424" s="261"/>
      <c r="C424" s="262"/>
      <c r="D424" s="175"/>
      <c r="E424" s="175"/>
      <c r="F424" s="175"/>
      <c r="G424" s="175"/>
      <c r="H424" s="175"/>
      <c r="I424" s="175"/>
      <c r="J424" s="175"/>
      <c r="K424" s="175"/>
      <c r="L424" s="175"/>
      <c r="M424" s="175"/>
      <c r="N424" s="175"/>
      <c r="O424" s="175"/>
      <c r="P424" s="175"/>
      <c r="Q424" s="175"/>
      <c r="R424" s="175"/>
      <c r="S424" s="175"/>
      <c r="T424" s="175"/>
      <c r="U424" s="175"/>
      <c r="V424" s="175"/>
      <c r="W424" s="175"/>
      <c r="X424" s="175"/>
      <c r="Y424" s="175"/>
      <c r="Z424" s="175"/>
    </row>
    <row r="425" customFormat="false" ht="12.75" hidden="false" customHeight="true" outlineLevel="0" collapsed="false">
      <c r="A425" s="175"/>
      <c r="B425" s="261"/>
      <c r="C425" s="262"/>
      <c r="D425" s="175"/>
      <c r="E425" s="175"/>
      <c r="F425" s="175"/>
      <c r="G425" s="175"/>
      <c r="H425" s="175"/>
      <c r="I425" s="175"/>
      <c r="J425" s="175"/>
      <c r="K425" s="175"/>
      <c r="L425" s="175"/>
      <c r="M425" s="175"/>
      <c r="N425" s="175"/>
      <c r="O425" s="175"/>
      <c r="P425" s="175"/>
      <c r="Q425" s="175"/>
      <c r="R425" s="175"/>
      <c r="S425" s="175"/>
      <c r="T425" s="175"/>
      <c r="U425" s="175"/>
      <c r="V425" s="175"/>
      <c r="W425" s="175"/>
      <c r="X425" s="175"/>
      <c r="Y425" s="175"/>
      <c r="Z425" s="175"/>
    </row>
    <row r="426" customFormat="false" ht="12.75" hidden="false" customHeight="true" outlineLevel="0" collapsed="false">
      <c r="A426" s="175"/>
      <c r="B426" s="261"/>
      <c r="C426" s="262"/>
      <c r="D426" s="175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175"/>
      <c r="P426" s="175"/>
      <c r="Q426" s="175"/>
      <c r="R426" s="175"/>
      <c r="S426" s="175"/>
      <c r="T426" s="175"/>
      <c r="U426" s="175"/>
      <c r="V426" s="175"/>
      <c r="W426" s="175"/>
      <c r="X426" s="175"/>
      <c r="Y426" s="175"/>
      <c r="Z426" s="175"/>
    </row>
    <row r="427" customFormat="false" ht="12.75" hidden="false" customHeight="true" outlineLevel="0" collapsed="false">
      <c r="A427" s="175"/>
      <c r="B427" s="261"/>
      <c r="C427" s="262"/>
      <c r="D427" s="175"/>
      <c r="E427" s="175"/>
      <c r="F427" s="175"/>
      <c r="G427" s="175"/>
      <c r="H427" s="175"/>
      <c r="I427" s="175"/>
      <c r="J427" s="175"/>
      <c r="K427" s="175"/>
      <c r="L427" s="175"/>
      <c r="M427" s="175"/>
      <c r="N427" s="175"/>
      <c r="O427" s="175"/>
      <c r="P427" s="175"/>
      <c r="Q427" s="175"/>
      <c r="R427" s="175"/>
      <c r="S427" s="175"/>
      <c r="T427" s="175"/>
      <c r="U427" s="175"/>
      <c r="V427" s="175"/>
      <c r="W427" s="175"/>
      <c r="X427" s="175"/>
      <c r="Y427" s="175"/>
      <c r="Z427" s="175"/>
    </row>
    <row r="428" customFormat="false" ht="12.75" hidden="false" customHeight="true" outlineLevel="0" collapsed="false">
      <c r="A428" s="175"/>
      <c r="B428" s="261"/>
      <c r="C428" s="262"/>
      <c r="D428" s="175"/>
      <c r="E428" s="175"/>
      <c r="F428" s="175"/>
      <c r="G428" s="175"/>
      <c r="H428" s="175"/>
      <c r="I428" s="175"/>
      <c r="J428" s="175"/>
      <c r="K428" s="175"/>
      <c r="L428" s="175"/>
      <c r="M428" s="175"/>
      <c r="N428" s="175"/>
      <c r="O428" s="175"/>
      <c r="P428" s="175"/>
      <c r="Q428" s="175"/>
      <c r="R428" s="175"/>
      <c r="S428" s="175"/>
      <c r="T428" s="175"/>
      <c r="U428" s="175"/>
      <c r="V428" s="175"/>
      <c r="W428" s="175"/>
      <c r="X428" s="175"/>
      <c r="Y428" s="175"/>
      <c r="Z428" s="175"/>
    </row>
    <row r="429" customFormat="false" ht="12.75" hidden="false" customHeight="true" outlineLevel="0" collapsed="false">
      <c r="A429" s="175"/>
      <c r="B429" s="261"/>
      <c r="C429" s="262"/>
      <c r="D429" s="175"/>
      <c r="E429" s="175"/>
      <c r="F429" s="17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s="175"/>
      <c r="R429" s="175"/>
      <c r="S429" s="175"/>
      <c r="T429" s="175"/>
      <c r="U429" s="175"/>
      <c r="V429" s="175"/>
      <c r="W429" s="175"/>
      <c r="X429" s="175"/>
      <c r="Y429" s="175"/>
      <c r="Z429" s="175"/>
    </row>
    <row r="430" customFormat="false" ht="12.75" hidden="false" customHeight="true" outlineLevel="0" collapsed="false">
      <c r="A430" s="175"/>
      <c r="B430" s="261"/>
      <c r="C430" s="262"/>
      <c r="D430" s="175"/>
      <c r="E430" s="175"/>
      <c r="F430" s="175"/>
      <c r="G430" s="175"/>
      <c r="H430" s="175"/>
      <c r="I430" s="175"/>
      <c r="J430" s="175"/>
      <c r="K430" s="175"/>
      <c r="L430" s="175"/>
      <c r="M430" s="175"/>
      <c r="N430" s="175"/>
      <c r="O430" s="175"/>
      <c r="P430" s="175"/>
      <c r="Q430" s="175"/>
      <c r="R430" s="175"/>
      <c r="S430" s="175"/>
      <c r="T430" s="175"/>
      <c r="U430" s="175"/>
      <c r="V430" s="175"/>
      <c r="W430" s="175"/>
      <c r="X430" s="175"/>
      <c r="Y430" s="175"/>
      <c r="Z430" s="175"/>
    </row>
    <row r="431" customFormat="false" ht="12.75" hidden="false" customHeight="true" outlineLevel="0" collapsed="false">
      <c r="A431" s="175"/>
      <c r="B431" s="261"/>
      <c r="C431" s="262"/>
      <c r="D431" s="175"/>
      <c r="E431" s="175"/>
      <c r="F431" s="175"/>
      <c r="G431" s="175"/>
      <c r="H431" s="175"/>
      <c r="I431" s="175"/>
      <c r="J431" s="175"/>
      <c r="K431" s="175"/>
      <c r="L431" s="175"/>
      <c r="M431" s="175"/>
      <c r="N431" s="175"/>
      <c r="O431" s="175"/>
      <c r="P431" s="175"/>
      <c r="Q431" s="175"/>
      <c r="R431" s="175"/>
      <c r="S431" s="175"/>
      <c r="T431" s="175"/>
      <c r="U431" s="175"/>
      <c r="V431" s="175"/>
      <c r="W431" s="175"/>
      <c r="X431" s="175"/>
      <c r="Y431" s="175"/>
      <c r="Z431" s="175"/>
    </row>
    <row r="432" customFormat="false" ht="12.75" hidden="false" customHeight="true" outlineLevel="0" collapsed="false">
      <c r="A432" s="175"/>
      <c r="B432" s="261"/>
      <c r="C432" s="262"/>
      <c r="D432" s="175"/>
      <c r="E432" s="175"/>
      <c r="F432" s="175"/>
      <c r="G432" s="175"/>
      <c r="H432" s="175"/>
      <c r="I432" s="175"/>
      <c r="J432" s="175"/>
      <c r="K432" s="175"/>
      <c r="L432" s="175"/>
      <c r="M432" s="175"/>
      <c r="N432" s="175"/>
      <c r="O432" s="175"/>
      <c r="P432" s="175"/>
      <c r="Q432" s="175"/>
      <c r="R432" s="175"/>
      <c r="S432" s="175"/>
      <c r="T432" s="175"/>
      <c r="U432" s="175"/>
      <c r="V432" s="175"/>
      <c r="W432" s="175"/>
      <c r="X432" s="175"/>
      <c r="Y432" s="175"/>
      <c r="Z432" s="175"/>
    </row>
    <row r="433" customFormat="false" ht="12.75" hidden="false" customHeight="true" outlineLevel="0" collapsed="false">
      <c r="A433" s="175"/>
      <c r="B433" s="261"/>
      <c r="C433" s="262"/>
      <c r="D433" s="175"/>
      <c r="E433" s="175"/>
      <c r="F433" s="175"/>
      <c r="G433" s="175"/>
      <c r="H433" s="175"/>
      <c r="I433" s="175"/>
      <c r="J433" s="175"/>
      <c r="K433" s="175"/>
      <c r="L433" s="175"/>
      <c r="M433" s="175"/>
      <c r="N433" s="175"/>
      <c r="O433" s="175"/>
      <c r="P433" s="175"/>
      <c r="Q433" s="175"/>
      <c r="R433" s="175"/>
      <c r="S433" s="175"/>
      <c r="T433" s="175"/>
      <c r="U433" s="175"/>
      <c r="V433" s="175"/>
      <c r="W433" s="175"/>
      <c r="X433" s="175"/>
      <c r="Y433" s="175"/>
      <c r="Z433" s="175"/>
    </row>
    <row r="434" customFormat="false" ht="12.75" hidden="false" customHeight="true" outlineLevel="0" collapsed="false">
      <c r="A434" s="175"/>
      <c r="B434" s="261"/>
      <c r="C434" s="262"/>
      <c r="D434" s="175"/>
      <c r="E434" s="175"/>
      <c r="F434" s="175"/>
      <c r="G434" s="175"/>
      <c r="H434" s="175"/>
      <c r="I434" s="175"/>
      <c r="J434" s="175"/>
      <c r="K434" s="175"/>
      <c r="L434" s="175"/>
      <c r="M434" s="175"/>
      <c r="N434" s="175"/>
      <c r="O434" s="175"/>
      <c r="P434" s="175"/>
      <c r="Q434" s="175"/>
      <c r="R434" s="175"/>
      <c r="S434" s="175"/>
      <c r="T434" s="175"/>
      <c r="U434" s="175"/>
      <c r="V434" s="175"/>
      <c r="W434" s="175"/>
      <c r="X434" s="175"/>
      <c r="Y434" s="175"/>
      <c r="Z434" s="175"/>
    </row>
    <row r="435" customFormat="false" ht="12.75" hidden="false" customHeight="true" outlineLevel="0" collapsed="false">
      <c r="A435" s="175"/>
      <c r="B435" s="261"/>
      <c r="C435" s="262"/>
      <c r="D435" s="175"/>
      <c r="E435" s="175"/>
      <c r="F435" s="175"/>
      <c r="G435" s="175"/>
      <c r="H435" s="175"/>
      <c r="I435" s="175"/>
      <c r="J435" s="175"/>
      <c r="K435" s="175"/>
      <c r="L435" s="175"/>
      <c r="M435" s="175"/>
      <c r="N435" s="175"/>
      <c r="O435" s="175"/>
      <c r="P435" s="175"/>
      <c r="Q435" s="175"/>
      <c r="R435" s="175"/>
      <c r="S435" s="175"/>
      <c r="T435" s="175"/>
      <c r="U435" s="175"/>
      <c r="V435" s="175"/>
      <c r="W435" s="175"/>
      <c r="X435" s="175"/>
      <c r="Y435" s="175"/>
      <c r="Z435" s="175"/>
    </row>
    <row r="436" customFormat="false" ht="12.75" hidden="false" customHeight="true" outlineLevel="0" collapsed="false">
      <c r="A436" s="175"/>
      <c r="B436" s="261"/>
      <c r="C436" s="262"/>
      <c r="D436" s="175"/>
      <c r="E436" s="175"/>
      <c r="F436" s="175"/>
      <c r="G436" s="175"/>
      <c r="H436" s="175"/>
      <c r="I436" s="175"/>
      <c r="J436" s="175"/>
      <c r="K436" s="175"/>
      <c r="L436" s="175"/>
      <c r="M436" s="175"/>
      <c r="N436" s="175"/>
      <c r="O436" s="175"/>
      <c r="P436" s="175"/>
      <c r="Q436" s="175"/>
      <c r="R436" s="175"/>
      <c r="S436" s="175"/>
      <c r="T436" s="175"/>
      <c r="U436" s="175"/>
      <c r="V436" s="175"/>
      <c r="W436" s="175"/>
      <c r="X436" s="175"/>
      <c r="Y436" s="175"/>
      <c r="Z436" s="175"/>
    </row>
    <row r="437" customFormat="false" ht="12.75" hidden="false" customHeight="true" outlineLevel="0" collapsed="false">
      <c r="A437" s="175"/>
      <c r="B437" s="261"/>
      <c r="C437" s="262"/>
      <c r="D437" s="175"/>
      <c r="E437" s="175"/>
      <c r="F437" s="175"/>
      <c r="G437" s="175"/>
      <c r="H437" s="175"/>
      <c r="I437" s="175"/>
      <c r="J437" s="175"/>
      <c r="K437" s="175"/>
      <c r="L437" s="175"/>
      <c r="M437" s="175"/>
      <c r="N437" s="175"/>
      <c r="O437" s="175"/>
      <c r="P437" s="175"/>
      <c r="Q437" s="175"/>
      <c r="R437" s="175"/>
      <c r="S437" s="175"/>
      <c r="T437" s="175"/>
      <c r="U437" s="175"/>
      <c r="V437" s="175"/>
      <c r="W437" s="175"/>
      <c r="X437" s="175"/>
      <c r="Y437" s="175"/>
      <c r="Z437" s="175"/>
    </row>
    <row r="438" customFormat="false" ht="12.75" hidden="false" customHeight="true" outlineLevel="0" collapsed="false">
      <c r="A438" s="175"/>
      <c r="B438" s="261"/>
      <c r="C438" s="262"/>
      <c r="D438" s="175"/>
      <c r="E438" s="175"/>
      <c r="F438" s="175"/>
      <c r="G438" s="175"/>
      <c r="H438" s="175"/>
      <c r="I438" s="175"/>
      <c r="J438" s="175"/>
      <c r="K438" s="175"/>
      <c r="L438" s="175"/>
      <c r="M438" s="175"/>
      <c r="N438" s="175"/>
      <c r="O438" s="175"/>
      <c r="P438" s="175"/>
      <c r="Q438" s="175"/>
      <c r="R438" s="175"/>
      <c r="S438" s="175"/>
      <c r="T438" s="175"/>
      <c r="U438" s="175"/>
      <c r="V438" s="175"/>
      <c r="W438" s="175"/>
      <c r="X438" s="175"/>
      <c r="Y438" s="175"/>
      <c r="Z438" s="175"/>
    </row>
    <row r="439" customFormat="false" ht="12.75" hidden="false" customHeight="true" outlineLevel="0" collapsed="false">
      <c r="A439" s="175"/>
      <c r="B439" s="261"/>
      <c r="C439" s="262"/>
      <c r="D439" s="175"/>
      <c r="E439" s="175"/>
      <c r="F439" s="175"/>
      <c r="G439" s="175"/>
      <c r="H439" s="175"/>
      <c r="I439" s="175"/>
      <c r="J439" s="175"/>
      <c r="K439" s="175"/>
      <c r="L439" s="175"/>
      <c r="M439" s="175"/>
      <c r="N439" s="175"/>
      <c r="O439" s="175"/>
      <c r="P439" s="175"/>
      <c r="Q439" s="175"/>
      <c r="R439" s="175"/>
      <c r="S439" s="175"/>
      <c r="T439" s="175"/>
      <c r="U439" s="175"/>
      <c r="V439" s="175"/>
      <c r="W439" s="175"/>
      <c r="X439" s="175"/>
      <c r="Y439" s="175"/>
      <c r="Z439" s="175"/>
    </row>
    <row r="440" customFormat="false" ht="12.75" hidden="false" customHeight="true" outlineLevel="0" collapsed="false">
      <c r="A440" s="175"/>
      <c r="B440" s="261"/>
      <c r="C440" s="262"/>
      <c r="D440" s="175"/>
      <c r="E440" s="175"/>
      <c r="F440" s="175"/>
      <c r="G440" s="175"/>
      <c r="H440" s="175"/>
      <c r="I440" s="175"/>
      <c r="J440" s="175"/>
      <c r="K440" s="175"/>
      <c r="L440" s="175"/>
      <c r="M440" s="175"/>
      <c r="N440" s="175"/>
      <c r="O440" s="175"/>
      <c r="P440" s="175"/>
      <c r="Q440" s="175"/>
      <c r="R440" s="175"/>
      <c r="S440" s="175"/>
      <c r="T440" s="175"/>
      <c r="U440" s="175"/>
      <c r="V440" s="175"/>
      <c r="W440" s="175"/>
      <c r="X440" s="175"/>
      <c r="Y440" s="175"/>
      <c r="Z440" s="175"/>
    </row>
    <row r="441" customFormat="false" ht="12.75" hidden="false" customHeight="true" outlineLevel="0" collapsed="false">
      <c r="A441" s="175"/>
      <c r="B441" s="261"/>
      <c r="C441" s="262"/>
      <c r="D441" s="175"/>
      <c r="E441" s="175"/>
      <c r="F441" s="175"/>
      <c r="G441" s="175"/>
      <c r="H441" s="175"/>
      <c r="I441" s="175"/>
      <c r="J441" s="175"/>
      <c r="K441" s="175"/>
      <c r="L441" s="175"/>
      <c r="M441" s="175"/>
      <c r="N441" s="175"/>
      <c r="O441" s="175"/>
      <c r="P441" s="175"/>
      <c r="Q441" s="175"/>
      <c r="R441" s="175"/>
      <c r="S441" s="175"/>
      <c r="T441" s="175"/>
      <c r="U441" s="175"/>
      <c r="V441" s="175"/>
      <c r="W441" s="175"/>
      <c r="X441" s="175"/>
      <c r="Y441" s="175"/>
      <c r="Z441" s="175"/>
    </row>
    <row r="442" customFormat="false" ht="12.75" hidden="false" customHeight="true" outlineLevel="0" collapsed="false">
      <c r="A442" s="175"/>
      <c r="B442" s="261"/>
      <c r="C442" s="262"/>
      <c r="D442" s="175"/>
      <c r="E442" s="175"/>
      <c r="F442" s="175"/>
      <c r="G442" s="175"/>
      <c r="H442" s="175"/>
      <c r="I442" s="175"/>
      <c r="J442" s="175"/>
      <c r="K442" s="175"/>
      <c r="L442" s="175"/>
      <c r="M442" s="175"/>
      <c r="N442" s="175"/>
      <c r="O442" s="175"/>
      <c r="P442" s="175"/>
      <c r="Q442" s="175"/>
      <c r="R442" s="175"/>
      <c r="S442" s="175"/>
      <c r="T442" s="175"/>
      <c r="U442" s="175"/>
      <c r="V442" s="175"/>
      <c r="W442" s="175"/>
      <c r="X442" s="175"/>
      <c r="Y442" s="175"/>
      <c r="Z442" s="175"/>
    </row>
    <row r="443" customFormat="false" ht="12.75" hidden="false" customHeight="true" outlineLevel="0" collapsed="false">
      <c r="A443" s="175"/>
      <c r="B443" s="261"/>
      <c r="C443" s="262"/>
      <c r="D443" s="175"/>
      <c r="E443" s="175"/>
      <c r="F443" s="175"/>
      <c r="G443" s="175"/>
      <c r="H443" s="175"/>
      <c r="I443" s="175"/>
      <c r="J443" s="175"/>
      <c r="K443" s="175"/>
      <c r="L443" s="175"/>
      <c r="M443" s="175"/>
      <c r="N443" s="175"/>
      <c r="O443" s="175"/>
      <c r="P443" s="175"/>
      <c r="Q443" s="175"/>
      <c r="R443" s="175"/>
      <c r="S443" s="175"/>
      <c r="T443" s="175"/>
      <c r="U443" s="175"/>
      <c r="V443" s="175"/>
      <c r="W443" s="175"/>
      <c r="X443" s="175"/>
      <c r="Y443" s="175"/>
      <c r="Z443" s="175"/>
    </row>
    <row r="444" customFormat="false" ht="12.75" hidden="false" customHeight="true" outlineLevel="0" collapsed="false">
      <c r="A444" s="175"/>
      <c r="B444" s="261"/>
      <c r="C444" s="262"/>
      <c r="D444" s="175"/>
      <c r="E444" s="175"/>
      <c r="F444" s="175"/>
      <c r="G444" s="175"/>
      <c r="H444" s="175"/>
      <c r="I444" s="175"/>
      <c r="J444" s="175"/>
      <c r="K444" s="175"/>
      <c r="L444" s="175"/>
      <c r="M444" s="175"/>
      <c r="N444" s="175"/>
      <c r="O444" s="175"/>
      <c r="P444" s="175"/>
      <c r="Q444" s="175"/>
      <c r="R444" s="175"/>
      <c r="S444" s="175"/>
      <c r="T444" s="175"/>
      <c r="U444" s="175"/>
      <c r="V444" s="175"/>
      <c r="W444" s="175"/>
      <c r="X444" s="175"/>
      <c r="Y444" s="175"/>
      <c r="Z444" s="175"/>
    </row>
    <row r="445" customFormat="false" ht="12.75" hidden="false" customHeight="true" outlineLevel="0" collapsed="false">
      <c r="A445" s="175"/>
      <c r="B445" s="261"/>
      <c r="C445" s="262"/>
      <c r="D445" s="175"/>
      <c r="E445" s="175"/>
      <c r="F445" s="175"/>
      <c r="G445" s="175"/>
      <c r="H445" s="175"/>
      <c r="I445" s="175"/>
      <c r="J445" s="175"/>
      <c r="K445" s="175"/>
      <c r="L445" s="175"/>
      <c r="M445" s="175"/>
      <c r="N445" s="175"/>
      <c r="O445" s="175"/>
      <c r="P445" s="175"/>
      <c r="Q445" s="175"/>
      <c r="R445" s="175"/>
      <c r="S445" s="175"/>
      <c r="T445" s="175"/>
      <c r="U445" s="175"/>
      <c r="V445" s="175"/>
      <c r="W445" s="175"/>
      <c r="X445" s="175"/>
      <c r="Y445" s="175"/>
      <c r="Z445" s="175"/>
    </row>
    <row r="446" customFormat="false" ht="12.75" hidden="false" customHeight="true" outlineLevel="0" collapsed="false">
      <c r="A446" s="175"/>
      <c r="B446" s="261"/>
      <c r="C446" s="262"/>
      <c r="D446" s="175"/>
      <c r="E446" s="175"/>
      <c r="F446" s="175"/>
      <c r="G446" s="175"/>
      <c r="H446" s="175"/>
      <c r="I446" s="175"/>
      <c r="J446" s="175"/>
      <c r="K446" s="175"/>
      <c r="L446" s="175"/>
      <c r="M446" s="175"/>
      <c r="N446" s="175"/>
      <c r="O446" s="175"/>
      <c r="P446" s="175"/>
      <c r="Q446" s="175"/>
      <c r="R446" s="175"/>
      <c r="S446" s="175"/>
      <c r="T446" s="175"/>
      <c r="U446" s="175"/>
      <c r="V446" s="175"/>
      <c r="W446" s="175"/>
      <c r="X446" s="175"/>
      <c r="Y446" s="175"/>
      <c r="Z446" s="175"/>
    </row>
    <row r="447" customFormat="false" ht="12.75" hidden="false" customHeight="true" outlineLevel="0" collapsed="false">
      <c r="A447" s="175"/>
      <c r="B447" s="261"/>
      <c r="C447" s="262"/>
      <c r="D447" s="175"/>
      <c r="E447" s="175"/>
      <c r="F447" s="175"/>
      <c r="G447" s="175"/>
      <c r="H447" s="175"/>
      <c r="I447" s="175"/>
      <c r="J447" s="175"/>
      <c r="K447" s="175"/>
      <c r="L447" s="175"/>
      <c r="M447" s="175"/>
      <c r="N447" s="175"/>
      <c r="O447" s="175"/>
      <c r="P447" s="175"/>
      <c r="Q447" s="175"/>
      <c r="R447" s="175"/>
      <c r="S447" s="175"/>
      <c r="T447" s="175"/>
      <c r="U447" s="175"/>
      <c r="V447" s="175"/>
      <c r="W447" s="175"/>
      <c r="X447" s="175"/>
      <c r="Y447" s="175"/>
      <c r="Z447" s="175"/>
    </row>
    <row r="448" customFormat="false" ht="12.75" hidden="false" customHeight="true" outlineLevel="0" collapsed="false">
      <c r="A448" s="175"/>
      <c r="B448" s="261"/>
      <c r="C448" s="262"/>
      <c r="D448" s="175"/>
      <c r="E448" s="175"/>
      <c r="F448" s="175"/>
      <c r="G448" s="175"/>
      <c r="H448" s="175"/>
      <c r="I448" s="175"/>
      <c r="J448" s="175"/>
      <c r="K448" s="175"/>
      <c r="L448" s="175"/>
      <c r="M448" s="175"/>
      <c r="N448" s="175"/>
      <c r="O448" s="175"/>
      <c r="P448" s="175"/>
      <c r="Q448" s="175"/>
      <c r="R448" s="175"/>
      <c r="S448" s="175"/>
      <c r="T448" s="175"/>
      <c r="U448" s="175"/>
      <c r="V448" s="175"/>
      <c r="W448" s="175"/>
      <c r="X448" s="175"/>
      <c r="Y448" s="175"/>
      <c r="Z448" s="175"/>
    </row>
    <row r="449" customFormat="false" ht="12.75" hidden="false" customHeight="true" outlineLevel="0" collapsed="false">
      <c r="A449" s="175"/>
      <c r="B449" s="261"/>
      <c r="C449" s="262"/>
      <c r="D449" s="175"/>
      <c r="E449" s="175"/>
      <c r="F449" s="175"/>
      <c r="G449" s="175"/>
      <c r="H449" s="175"/>
      <c r="I449" s="175"/>
      <c r="J449" s="175"/>
      <c r="K449" s="175"/>
      <c r="L449" s="175"/>
      <c r="M449" s="175"/>
      <c r="N449" s="175"/>
      <c r="O449" s="175"/>
      <c r="P449" s="175"/>
      <c r="Q449" s="175"/>
      <c r="R449" s="175"/>
      <c r="S449" s="175"/>
      <c r="T449" s="175"/>
      <c r="U449" s="175"/>
      <c r="V449" s="175"/>
      <c r="W449" s="175"/>
      <c r="X449" s="175"/>
      <c r="Y449" s="175"/>
      <c r="Z449" s="175"/>
    </row>
    <row r="450" customFormat="false" ht="12.75" hidden="false" customHeight="true" outlineLevel="0" collapsed="false">
      <c r="A450" s="175"/>
      <c r="B450" s="261"/>
      <c r="C450" s="262"/>
      <c r="D450" s="175"/>
      <c r="E450" s="175"/>
      <c r="F450" s="175"/>
      <c r="G450" s="175"/>
      <c r="H450" s="175"/>
      <c r="I450" s="175"/>
      <c r="J450" s="175"/>
      <c r="K450" s="175"/>
      <c r="L450" s="175"/>
      <c r="M450" s="175"/>
      <c r="N450" s="175"/>
      <c r="O450" s="175"/>
      <c r="P450" s="175"/>
      <c r="Q450" s="175"/>
      <c r="R450" s="175"/>
      <c r="S450" s="175"/>
      <c r="T450" s="175"/>
      <c r="U450" s="175"/>
      <c r="V450" s="175"/>
      <c r="W450" s="175"/>
      <c r="X450" s="175"/>
      <c r="Y450" s="175"/>
      <c r="Z450" s="175"/>
    </row>
    <row r="451" customFormat="false" ht="12.75" hidden="false" customHeight="true" outlineLevel="0" collapsed="false">
      <c r="A451" s="175"/>
      <c r="B451" s="261"/>
      <c r="C451" s="262"/>
      <c r="D451" s="175"/>
      <c r="E451" s="175"/>
      <c r="F451" s="175"/>
      <c r="G451" s="175"/>
      <c r="H451" s="175"/>
      <c r="I451" s="175"/>
      <c r="J451" s="175"/>
      <c r="K451" s="175"/>
      <c r="L451" s="175"/>
      <c r="M451" s="175"/>
      <c r="N451" s="175"/>
      <c r="O451" s="175"/>
      <c r="P451" s="175"/>
      <c r="Q451" s="175"/>
      <c r="R451" s="175"/>
      <c r="S451" s="175"/>
      <c r="T451" s="175"/>
      <c r="U451" s="175"/>
      <c r="V451" s="175"/>
      <c r="W451" s="175"/>
      <c r="X451" s="175"/>
      <c r="Y451" s="175"/>
      <c r="Z451" s="175"/>
    </row>
    <row r="452" customFormat="false" ht="12.75" hidden="false" customHeight="true" outlineLevel="0" collapsed="false">
      <c r="A452" s="175"/>
      <c r="B452" s="261"/>
      <c r="C452" s="262"/>
      <c r="D452" s="175"/>
      <c r="E452" s="175"/>
      <c r="F452" s="175"/>
      <c r="G452" s="175"/>
      <c r="H452" s="175"/>
      <c r="I452" s="175"/>
      <c r="J452" s="175"/>
      <c r="K452" s="175"/>
      <c r="L452" s="175"/>
      <c r="M452" s="175"/>
      <c r="N452" s="175"/>
      <c r="O452" s="175"/>
      <c r="P452" s="175"/>
      <c r="Q452" s="175"/>
      <c r="R452" s="175"/>
      <c r="S452" s="175"/>
      <c r="T452" s="175"/>
      <c r="U452" s="175"/>
      <c r="V452" s="175"/>
      <c r="W452" s="175"/>
      <c r="X452" s="175"/>
      <c r="Y452" s="175"/>
      <c r="Z452" s="175"/>
    </row>
    <row r="453" customFormat="false" ht="12.75" hidden="false" customHeight="true" outlineLevel="0" collapsed="false">
      <c r="A453" s="175"/>
      <c r="B453" s="261"/>
      <c r="C453" s="262"/>
      <c r="D453" s="175"/>
      <c r="E453" s="175"/>
      <c r="F453" s="175"/>
      <c r="G453" s="175"/>
      <c r="H453" s="175"/>
      <c r="I453" s="175"/>
      <c r="J453" s="175"/>
      <c r="K453" s="175"/>
      <c r="L453" s="175"/>
      <c r="M453" s="175"/>
      <c r="N453" s="175"/>
      <c r="O453" s="175"/>
      <c r="P453" s="175"/>
      <c r="Q453" s="175"/>
      <c r="R453" s="175"/>
      <c r="S453" s="175"/>
      <c r="T453" s="175"/>
      <c r="U453" s="175"/>
      <c r="V453" s="175"/>
      <c r="W453" s="175"/>
      <c r="X453" s="175"/>
      <c r="Y453" s="175"/>
      <c r="Z453" s="175"/>
    </row>
    <row r="454" customFormat="false" ht="12.75" hidden="false" customHeight="true" outlineLevel="0" collapsed="false">
      <c r="A454" s="175"/>
      <c r="B454" s="261"/>
      <c r="C454" s="262"/>
      <c r="D454" s="175"/>
      <c r="E454" s="175"/>
      <c r="F454" s="175"/>
      <c r="G454" s="175"/>
      <c r="H454" s="175"/>
      <c r="I454" s="175"/>
      <c r="J454" s="175"/>
      <c r="K454" s="175"/>
      <c r="L454" s="175"/>
      <c r="M454" s="175"/>
      <c r="N454" s="175"/>
      <c r="O454" s="175"/>
      <c r="P454" s="175"/>
      <c r="Q454" s="175"/>
      <c r="R454" s="175"/>
      <c r="S454" s="175"/>
      <c r="T454" s="175"/>
      <c r="U454" s="175"/>
      <c r="V454" s="175"/>
      <c r="W454" s="175"/>
      <c r="X454" s="175"/>
      <c r="Y454" s="175"/>
      <c r="Z454" s="175"/>
    </row>
    <row r="455" customFormat="false" ht="12.75" hidden="false" customHeight="true" outlineLevel="0" collapsed="false">
      <c r="A455" s="175"/>
      <c r="B455" s="261"/>
      <c r="C455" s="262"/>
      <c r="D455" s="175"/>
      <c r="E455" s="175"/>
      <c r="F455" s="175"/>
      <c r="G455" s="175"/>
      <c r="H455" s="175"/>
      <c r="I455" s="175"/>
      <c r="J455" s="175"/>
      <c r="K455" s="175"/>
      <c r="L455" s="175"/>
      <c r="M455" s="175"/>
      <c r="N455" s="175"/>
      <c r="O455" s="175"/>
      <c r="P455" s="175"/>
      <c r="Q455" s="175"/>
      <c r="R455" s="175"/>
      <c r="S455" s="175"/>
      <c r="T455" s="175"/>
      <c r="U455" s="175"/>
      <c r="V455" s="175"/>
      <c r="W455" s="175"/>
      <c r="X455" s="175"/>
      <c r="Y455" s="175"/>
      <c r="Z455" s="175"/>
    </row>
    <row r="456" customFormat="false" ht="12.75" hidden="false" customHeight="true" outlineLevel="0" collapsed="false">
      <c r="A456" s="175"/>
      <c r="B456" s="261"/>
      <c r="C456" s="262"/>
      <c r="D456" s="175"/>
      <c r="E456" s="175"/>
      <c r="F456" s="175"/>
      <c r="G456" s="175"/>
      <c r="H456" s="175"/>
      <c r="I456" s="175"/>
      <c r="J456" s="175"/>
      <c r="K456" s="175"/>
      <c r="L456" s="175"/>
      <c r="M456" s="175"/>
      <c r="N456" s="175"/>
      <c r="O456" s="175"/>
      <c r="P456" s="175"/>
      <c r="Q456" s="175"/>
      <c r="R456" s="175"/>
      <c r="S456" s="175"/>
      <c r="T456" s="175"/>
      <c r="U456" s="175"/>
      <c r="V456" s="175"/>
      <c r="W456" s="175"/>
      <c r="X456" s="175"/>
      <c r="Y456" s="175"/>
      <c r="Z456" s="175"/>
    </row>
    <row r="457" customFormat="false" ht="12.75" hidden="false" customHeight="true" outlineLevel="0" collapsed="false">
      <c r="A457" s="175"/>
      <c r="B457" s="261"/>
      <c r="C457" s="262"/>
      <c r="D457" s="175"/>
      <c r="E457" s="175"/>
      <c r="F457" s="175"/>
      <c r="G457" s="175"/>
      <c r="H457" s="175"/>
      <c r="I457" s="175"/>
      <c r="J457" s="175"/>
      <c r="K457" s="175"/>
      <c r="L457" s="175"/>
      <c r="M457" s="175"/>
      <c r="N457" s="175"/>
      <c r="O457" s="175"/>
      <c r="P457" s="175"/>
      <c r="Q457" s="175"/>
      <c r="R457" s="175"/>
      <c r="S457" s="175"/>
      <c r="T457" s="175"/>
      <c r="U457" s="175"/>
      <c r="V457" s="175"/>
      <c r="W457" s="175"/>
      <c r="X457" s="175"/>
      <c r="Y457" s="175"/>
      <c r="Z457" s="175"/>
    </row>
    <row r="458" customFormat="false" ht="12.75" hidden="false" customHeight="true" outlineLevel="0" collapsed="false">
      <c r="A458" s="175"/>
      <c r="B458" s="261"/>
      <c r="C458" s="262"/>
      <c r="D458" s="175"/>
      <c r="E458" s="175"/>
      <c r="F458" s="175"/>
      <c r="G458" s="175"/>
      <c r="H458" s="175"/>
      <c r="I458" s="175"/>
      <c r="J458" s="175"/>
      <c r="K458" s="175"/>
      <c r="L458" s="175"/>
      <c r="M458" s="175"/>
      <c r="N458" s="175"/>
      <c r="O458" s="175"/>
      <c r="P458" s="175"/>
      <c r="Q458" s="175"/>
      <c r="R458" s="175"/>
      <c r="S458" s="175"/>
      <c r="T458" s="175"/>
      <c r="U458" s="175"/>
      <c r="V458" s="175"/>
      <c r="W458" s="175"/>
      <c r="X458" s="175"/>
      <c r="Y458" s="175"/>
      <c r="Z458" s="175"/>
    </row>
    <row r="459" customFormat="false" ht="12.75" hidden="false" customHeight="true" outlineLevel="0" collapsed="false">
      <c r="A459" s="175"/>
      <c r="B459" s="261"/>
      <c r="C459" s="262"/>
      <c r="D459" s="175"/>
      <c r="E459" s="175"/>
      <c r="F459" s="175"/>
      <c r="G459" s="175"/>
      <c r="H459" s="175"/>
      <c r="I459" s="175"/>
      <c r="J459" s="175"/>
      <c r="K459" s="175"/>
      <c r="L459" s="175"/>
      <c r="M459" s="175"/>
      <c r="N459" s="175"/>
      <c r="O459" s="175"/>
      <c r="P459" s="175"/>
      <c r="Q459" s="175"/>
      <c r="R459" s="175"/>
      <c r="S459" s="175"/>
      <c r="T459" s="175"/>
      <c r="U459" s="175"/>
      <c r="V459" s="175"/>
      <c r="W459" s="175"/>
      <c r="X459" s="175"/>
      <c r="Y459" s="175"/>
      <c r="Z459" s="175"/>
    </row>
    <row r="460" customFormat="false" ht="12.75" hidden="false" customHeight="true" outlineLevel="0" collapsed="false">
      <c r="A460" s="175"/>
      <c r="B460" s="261"/>
      <c r="C460" s="262"/>
      <c r="D460" s="175"/>
      <c r="E460" s="175"/>
      <c r="F460" s="175"/>
      <c r="G460" s="175"/>
      <c r="H460" s="175"/>
      <c r="I460" s="175"/>
      <c r="J460" s="175"/>
      <c r="K460" s="175"/>
      <c r="L460" s="175"/>
      <c r="M460" s="175"/>
      <c r="N460" s="175"/>
      <c r="O460" s="175"/>
      <c r="P460" s="175"/>
      <c r="Q460" s="175"/>
      <c r="R460" s="175"/>
      <c r="S460" s="175"/>
      <c r="T460" s="175"/>
      <c r="U460" s="175"/>
      <c r="V460" s="175"/>
      <c r="W460" s="175"/>
      <c r="X460" s="175"/>
      <c r="Y460" s="175"/>
      <c r="Z460" s="175"/>
    </row>
    <row r="461" customFormat="false" ht="12.75" hidden="false" customHeight="true" outlineLevel="0" collapsed="false">
      <c r="A461" s="175"/>
      <c r="B461" s="261"/>
      <c r="C461" s="262"/>
      <c r="D461" s="175"/>
      <c r="E461" s="175"/>
      <c r="F461" s="175"/>
      <c r="G461" s="175"/>
      <c r="H461" s="175"/>
      <c r="I461" s="175"/>
      <c r="J461" s="175"/>
      <c r="K461" s="175"/>
      <c r="L461" s="175"/>
      <c r="M461" s="175"/>
      <c r="N461" s="175"/>
      <c r="O461" s="175"/>
      <c r="P461" s="175"/>
      <c r="Q461" s="175"/>
      <c r="R461" s="175"/>
      <c r="S461" s="175"/>
      <c r="T461" s="175"/>
      <c r="U461" s="175"/>
      <c r="V461" s="175"/>
      <c r="W461" s="175"/>
      <c r="X461" s="175"/>
      <c r="Y461" s="175"/>
      <c r="Z461" s="175"/>
    </row>
    <row r="462" customFormat="false" ht="12.75" hidden="false" customHeight="true" outlineLevel="0" collapsed="false">
      <c r="A462" s="175"/>
      <c r="B462" s="261"/>
      <c r="C462" s="262"/>
      <c r="D462" s="175"/>
      <c r="E462" s="175"/>
      <c r="F462" s="175"/>
      <c r="G462" s="175"/>
      <c r="H462" s="175"/>
      <c r="I462" s="175"/>
      <c r="J462" s="175"/>
      <c r="K462" s="175"/>
      <c r="L462" s="175"/>
      <c r="M462" s="175"/>
      <c r="N462" s="175"/>
      <c r="O462" s="175"/>
      <c r="P462" s="175"/>
      <c r="Q462" s="175"/>
      <c r="R462" s="175"/>
      <c r="S462" s="175"/>
      <c r="T462" s="175"/>
      <c r="U462" s="175"/>
      <c r="V462" s="175"/>
      <c r="W462" s="175"/>
      <c r="X462" s="175"/>
      <c r="Y462" s="175"/>
      <c r="Z462" s="175"/>
    </row>
    <row r="463" customFormat="false" ht="12.75" hidden="false" customHeight="true" outlineLevel="0" collapsed="false">
      <c r="A463" s="175"/>
      <c r="B463" s="261"/>
      <c r="C463" s="262"/>
      <c r="D463" s="175"/>
      <c r="E463" s="175"/>
      <c r="F463" s="175"/>
      <c r="G463" s="175"/>
      <c r="H463" s="175"/>
      <c r="I463" s="175"/>
      <c r="J463" s="175"/>
      <c r="K463" s="175"/>
      <c r="L463" s="175"/>
      <c r="M463" s="175"/>
      <c r="N463" s="175"/>
      <c r="O463" s="175"/>
      <c r="P463" s="175"/>
      <c r="Q463" s="175"/>
      <c r="R463" s="175"/>
      <c r="S463" s="175"/>
      <c r="T463" s="175"/>
      <c r="U463" s="175"/>
      <c r="V463" s="175"/>
      <c r="W463" s="175"/>
      <c r="X463" s="175"/>
      <c r="Y463" s="175"/>
      <c r="Z463" s="175"/>
    </row>
    <row r="464" customFormat="false" ht="12.75" hidden="false" customHeight="true" outlineLevel="0" collapsed="false">
      <c r="A464" s="175"/>
      <c r="B464" s="261"/>
      <c r="C464" s="262"/>
      <c r="D464" s="175"/>
      <c r="E464" s="175"/>
      <c r="F464" s="175"/>
      <c r="G464" s="175"/>
      <c r="H464" s="175"/>
      <c r="I464" s="175"/>
      <c r="J464" s="175"/>
      <c r="K464" s="175"/>
      <c r="L464" s="175"/>
      <c r="M464" s="175"/>
      <c r="N464" s="175"/>
      <c r="O464" s="175"/>
      <c r="P464" s="175"/>
      <c r="Q464" s="175"/>
      <c r="R464" s="175"/>
      <c r="S464" s="175"/>
      <c r="T464" s="175"/>
      <c r="U464" s="175"/>
      <c r="V464" s="175"/>
      <c r="W464" s="175"/>
      <c r="X464" s="175"/>
      <c r="Y464" s="175"/>
      <c r="Z464" s="175"/>
    </row>
    <row r="465" customFormat="false" ht="12.75" hidden="false" customHeight="true" outlineLevel="0" collapsed="false">
      <c r="A465" s="175"/>
      <c r="B465" s="261"/>
      <c r="C465" s="262"/>
      <c r="D465" s="175"/>
      <c r="E465" s="175"/>
      <c r="F465" s="175"/>
      <c r="G465" s="175"/>
      <c r="H465" s="175"/>
      <c r="I465" s="175"/>
      <c r="J465" s="175"/>
      <c r="K465" s="175"/>
      <c r="L465" s="175"/>
      <c r="M465" s="175"/>
      <c r="N465" s="175"/>
      <c r="O465" s="175"/>
      <c r="P465" s="175"/>
      <c r="Q465" s="175"/>
      <c r="R465" s="175"/>
      <c r="S465" s="175"/>
      <c r="T465" s="175"/>
      <c r="U465" s="175"/>
      <c r="V465" s="175"/>
      <c r="W465" s="175"/>
      <c r="X465" s="175"/>
      <c r="Y465" s="175"/>
      <c r="Z465" s="175"/>
    </row>
    <row r="466" customFormat="false" ht="12.75" hidden="false" customHeight="true" outlineLevel="0" collapsed="false">
      <c r="A466" s="175"/>
      <c r="B466" s="261"/>
      <c r="C466" s="262"/>
      <c r="D466" s="175"/>
      <c r="E466" s="175"/>
      <c r="F466" s="175"/>
      <c r="G466" s="175"/>
      <c r="H466" s="175"/>
      <c r="I466" s="175"/>
      <c r="J466" s="175"/>
      <c r="K466" s="175"/>
      <c r="L466" s="175"/>
      <c r="M466" s="175"/>
      <c r="N466" s="175"/>
      <c r="O466" s="175"/>
      <c r="P466" s="175"/>
      <c r="Q466" s="175"/>
      <c r="R466" s="175"/>
      <c r="S466" s="175"/>
      <c r="T466" s="175"/>
      <c r="U466" s="175"/>
      <c r="V466" s="175"/>
      <c r="W466" s="175"/>
      <c r="X466" s="175"/>
      <c r="Y466" s="175"/>
      <c r="Z466" s="175"/>
    </row>
    <row r="467" customFormat="false" ht="12.75" hidden="false" customHeight="true" outlineLevel="0" collapsed="false">
      <c r="A467" s="175"/>
      <c r="B467" s="261"/>
      <c r="C467" s="262"/>
      <c r="D467" s="175"/>
      <c r="E467" s="175"/>
      <c r="F467" s="175"/>
      <c r="G467" s="175"/>
      <c r="H467" s="175"/>
      <c r="I467" s="175"/>
      <c r="J467" s="175"/>
      <c r="K467" s="175"/>
      <c r="L467" s="175"/>
      <c r="M467" s="175"/>
      <c r="N467" s="175"/>
      <c r="O467" s="175"/>
      <c r="P467" s="175"/>
      <c r="Q467" s="175"/>
      <c r="R467" s="175"/>
      <c r="S467" s="175"/>
      <c r="T467" s="175"/>
      <c r="U467" s="175"/>
      <c r="V467" s="175"/>
      <c r="W467" s="175"/>
      <c r="X467" s="175"/>
      <c r="Y467" s="175"/>
      <c r="Z467" s="175"/>
    </row>
    <row r="468" customFormat="false" ht="12.75" hidden="false" customHeight="true" outlineLevel="0" collapsed="false">
      <c r="A468" s="175"/>
      <c r="B468" s="261"/>
      <c r="C468" s="262"/>
      <c r="D468" s="175"/>
      <c r="E468" s="175"/>
      <c r="F468" s="175"/>
      <c r="G468" s="175"/>
      <c r="H468" s="175"/>
      <c r="I468" s="175"/>
      <c r="J468" s="175"/>
      <c r="K468" s="175"/>
      <c r="L468" s="175"/>
      <c r="M468" s="175"/>
      <c r="N468" s="175"/>
      <c r="O468" s="175"/>
      <c r="P468" s="175"/>
      <c r="Q468" s="175"/>
      <c r="R468" s="175"/>
      <c r="S468" s="175"/>
      <c r="T468" s="175"/>
      <c r="U468" s="175"/>
      <c r="V468" s="175"/>
      <c r="W468" s="175"/>
      <c r="X468" s="175"/>
      <c r="Y468" s="175"/>
      <c r="Z468" s="175"/>
    </row>
    <row r="469" customFormat="false" ht="12.75" hidden="false" customHeight="true" outlineLevel="0" collapsed="false">
      <c r="A469" s="175"/>
      <c r="B469" s="261"/>
      <c r="C469" s="262"/>
      <c r="D469" s="175"/>
      <c r="E469" s="175"/>
      <c r="F469" s="175"/>
      <c r="G469" s="175"/>
      <c r="H469" s="175"/>
      <c r="I469" s="175"/>
      <c r="J469" s="175"/>
      <c r="K469" s="175"/>
      <c r="L469" s="175"/>
      <c r="M469" s="175"/>
      <c r="N469" s="175"/>
      <c r="O469" s="175"/>
      <c r="P469" s="175"/>
      <c r="Q469" s="175"/>
      <c r="R469" s="175"/>
      <c r="S469" s="175"/>
      <c r="T469" s="175"/>
      <c r="U469" s="175"/>
      <c r="V469" s="175"/>
      <c r="W469" s="175"/>
      <c r="X469" s="175"/>
      <c r="Y469" s="175"/>
      <c r="Z469" s="175"/>
    </row>
    <row r="470" customFormat="false" ht="12.75" hidden="false" customHeight="true" outlineLevel="0" collapsed="false">
      <c r="A470" s="175"/>
      <c r="B470" s="261"/>
      <c r="C470" s="262"/>
      <c r="D470" s="175"/>
      <c r="E470" s="175"/>
      <c r="F470" s="175"/>
      <c r="G470" s="175"/>
      <c r="H470" s="175"/>
      <c r="I470" s="175"/>
      <c r="J470" s="175"/>
      <c r="K470" s="175"/>
      <c r="L470" s="175"/>
      <c r="M470" s="175"/>
      <c r="N470" s="175"/>
      <c r="O470" s="175"/>
      <c r="P470" s="175"/>
      <c r="Q470" s="175"/>
      <c r="R470" s="175"/>
      <c r="S470" s="175"/>
      <c r="T470" s="175"/>
      <c r="U470" s="175"/>
      <c r="V470" s="175"/>
      <c r="W470" s="175"/>
      <c r="X470" s="175"/>
      <c r="Y470" s="175"/>
      <c r="Z470" s="175"/>
    </row>
    <row r="471" customFormat="false" ht="12.75" hidden="false" customHeight="true" outlineLevel="0" collapsed="false">
      <c r="A471" s="175"/>
      <c r="B471" s="261"/>
      <c r="C471" s="262"/>
      <c r="D471" s="175"/>
      <c r="E471" s="175"/>
      <c r="F471" s="175"/>
      <c r="G471" s="175"/>
      <c r="H471" s="175"/>
      <c r="I471" s="175"/>
      <c r="J471" s="175"/>
      <c r="K471" s="175"/>
      <c r="L471" s="175"/>
      <c r="M471" s="175"/>
      <c r="N471" s="175"/>
      <c r="O471" s="175"/>
      <c r="P471" s="175"/>
      <c r="Q471" s="175"/>
      <c r="R471" s="175"/>
      <c r="S471" s="175"/>
      <c r="T471" s="175"/>
      <c r="U471" s="175"/>
      <c r="V471" s="175"/>
      <c r="W471" s="175"/>
      <c r="X471" s="175"/>
      <c r="Y471" s="175"/>
      <c r="Z471" s="175"/>
    </row>
    <row r="472" customFormat="false" ht="12.75" hidden="false" customHeight="true" outlineLevel="0" collapsed="false">
      <c r="A472" s="175"/>
      <c r="B472" s="261"/>
      <c r="C472" s="262"/>
      <c r="D472" s="175"/>
      <c r="E472" s="175"/>
      <c r="F472" s="175"/>
      <c r="G472" s="175"/>
      <c r="H472" s="175"/>
      <c r="I472" s="175"/>
      <c r="J472" s="175"/>
      <c r="K472" s="175"/>
      <c r="L472" s="175"/>
      <c r="M472" s="175"/>
      <c r="N472" s="175"/>
      <c r="O472" s="175"/>
      <c r="P472" s="175"/>
      <c r="Q472" s="175"/>
      <c r="R472" s="175"/>
      <c r="S472" s="175"/>
      <c r="T472" s="175"/>
      <c r="U472" s="175"/>
      <c r="V472" s="175"/>
      <c r="W472" s="175"/>
      <c r="X472" s="175"/>
      <c r="Y472" s="175"/>
      <c r="Z472" s="175"/>
    </row>
    <row r="473" customFormat="false" ht="12.75" hidden="false" customHeight="true" outlineLevel="0" collapsed="false">
      <c r="A473" s="175"/>
      <c r="B473" s="261"/>
      <c r="C473" s="262"/>
      <c r="D473" s="175"/>
      <c r="E473" s="175"/>
      <c r="F473" s="175"/>
      <c r="G473" s="175"/>
      <c r="H473" s="175"/>
      <c r="I473" s="175"/>
      <c r="J473" s="175"/>
      <c r="K473" s="175"/>
      <c r="L473" s="175"/>
      <c r="M473" s="175"/>
      <c r="N473" s="175"/>
      <c r="O473" s="175"/>
      <c r="P473" s="175"/>
      <c r="Q473" s="175"/>
      <c r="R473" s="175"/>
      <c r="S473" s="175"/>
      <c r="T473" s="175"/>
      <c r="U473" s="175"/>
      <c r="V473" s="175"/>
      <c r="W473" s="175"/>
      <c r="X473" s="175"/>
      <c r="Y473" s="175"/>
      <c r="Z473" s="175"/>
    </row>
    <row r="474" customFormat="false" ht="12.75" hidden="false" customHeight="true" outlineLevel="0" collapsed="false">
      <c r="A474" s="175"/>
      <c r="B474" s="261"/>
      <c r="C474" s="262"/>
      <c r="D474" s="175"/>
      <c r="E474" s="175"/>
      <c r="F474" s="175"/>
      <c r="G474" s="175"/>
      <c r="H474" s="175"/>
      <c r="I474" s="175"/>
      <c r="J474" s="175"/>
      <c r="K474" s="175"/>
      <c r="L474" s="175"/>
      <c r="M474" s="175"/>
      <c r="N474" s="175"/>
      <c r="O474" s="175"/>
      <c r="P474" s="175"/>
      <c r="Q474" s="175"/>
      <c r="R474" s="175"/>
      <c r="S474" s="175"/>
      <c r="T474" s="175"/>
      <c r="U474" s="175"/>
      <c r="V474" s="175"/>
      <c r="W474" s="175"/>
      <c r="X474" s="175"/>
      <c r="Y474" s="175"/>
      <c r="Z474" s="175"/>
    </row>
    <row r="475" customFormat="false" ht="12.75" hidden="false" customHeight="true" outlineLevel="0" collapsed="false">
      <c r="A475" s="175"/>
      <c r="B475" s="261"/>
      <c r="C475" s="262"/>
      <c r="D475" s="175"/>
      <c r="E475" s="175"/>
      <c r="F475" s="175"/>
      <c r="G475" s="175"/>
      <c r="H475" s="175"/>
      <c r="I475" s="175"/>
      <c r="J475" s="175"/>
      <c r="K475" s="175"/>
      <c r="L475" s="175"/>
      <c r="M475" s="175"/>
      <c r="N475" s="175"/>
      <c r="O475" s="175"/>
      <c r="P475" s="175"/>
      <c r="Q475" s="175"/>
      <c r="R475" s="175"/>
      <c r="S475" s="175"/>
      <c r="T475" s="175"/>
      <c r="U475" s="175"/>
      <c r="V475" s="175"/>
      <c r="W475" s="175"/>
      <c r="X475" s="175"/>
      <c r="Y475" s="175"/>
      <c r="Z475" s="175"/>
    </row>
    <row r="476" customFormat="false" ht="12.75" hidden="false" customHeight="true" outlineLevel="0" collapsed="false">
      <c r="A476" s="175"/>
      <c r="B476" s="261"/>
      <c r="C476" s="262"/>
      <c r="D476" s="175"/>
      <c r="E476" s="175"/>
      <c r="F476" s="175"/>
      <c r="G476" s="175"/>
      <c r="H476" s="175"/>
      <c r="I476" s="175"/>
      <c r="J476" s="175"/>
      <c r="K476" s="175"/>
      <c r="L476" s="175"/>
      <c r="M476" s="175"/>
      <c r="N476" s="175"/>
      <c r="O476" s="175"/>
      <c r="P476" s="175"/>
      <c r="Q476" s="175"/>
      <c r="R476" s="175"/>
      <c r="S476" s="175"/>
      <c r="T476" s="175"/>
      <c r="U476" s="175"/>
      <c r="V476" s="175"/>
      <c r="W476" s="175"/>
      <c r="X476" s="175"/>
      <c r="Y476" s="175"/>
      <c r="Z476" s="175"/>
    </row>
    <row r="477" customFormat="false" ht="12.75" hidden="false" customHeight="true" outlineLevel="0" collapsed="false">
      <c r="A477" s="175"/>
      <c r="B477" s="261"/>
      <c r="C477" s="262"/>
      <c r="D477" s="175"/>
      <c r="E477" s="175"/>
      <c r="F477" s="175"/>
      <c r="G477" s="175"/>
      <c r="H477" s="175"/>
      <c r="I477" s="175"/>
      <c r="J477" s="175"/>
      <c r="K477" s="175"/>
      <c r="L477" s="175"/>
      <c r="M477" s="175"/>
      <c r="N477" s="175"/>
      <c r="O477" s="175"/>
      <c r="P477" s="175"/>
      <c r="Q477" s="175"/>
      <c r="R477" s="175"/>
      <c r="S477" s="175"/>
      <c r="T477" s="175"/>
      <c r="U477" s="175"/>
      <c r="V477" s="175"/>
      <c r="W477" s="175"/>
      <c r="X477" s="175"/>
      <c r="Y477" s="175"/>
      <c r="Z477" s="175"/>
    </row>
    <row r="478" customFormat="false" ht="12.75" hidden="false" customHeight="true" outlineLevel="0" collapsed="false">
      <c r="A478" s="175"/>
      <c r="B478" s="261"/>
      <c r="C478" s="262"/>
      <c r="D478" s="175"/>
      <c r="E478" s="175"/>
      <c r="F478" s="175"/>
      <c r="G478" s="175"/>
      <c r="H478" s="175"/>
      <c r="I478" s="175"/>
      <c r="J478" s="175"/>
      <c r="K478" s="175"/>
      <c r="L478" s="175"/>
      <c r="M478" s="175"/>
      <c r="N478" s="175"/>
      <c r="O478" s="175"/>
      <c r="P478" s="175"/>
      <c r="Q478" s="175"/>
      <c r="R478" s="175"/>
      <c r="S478" s="175"/>
      <c r="T478" s="175"/>
      <c r="U478" s="175"/>
      <c r="V478" s="175"/>
      <c r="W478" s="175"/>
      <c r="X478" s="175"/>
      <c r="Y478" s="175"/>
      <c r="Z478" s="175"/>
    </row>
    <row r="479" customFormat="false" ht="12.75" hidden="false" customHeight="true" outlineLevel="0" collapsed="false">
      <c r="A479" s="175"/>
      <c r="B479" s="261"/>
      <c r="C479" s="262"/>
      <c r="D479" s="175"/>
      <c r="E479" s="175"/>
      <c r="F479" s="175"/>
      <c r="G479" s="175"/>
      <c r="H479" s="175"/>
      <c r="I479" s="175"/>
      <c r="J479" s="175"/>
      <c r="K479" s="175"/>
      <c r="L479" s="175"/>
      <c r="M479" s="175"/>
      <c r="N479" s="175"/>
      <c r="O479" s="175"/>
      <c r="P479" s="175"/>
      <c r="Q479" s="175"/>
      <c r="R479" s="175"/>
      <c r="S479" s="175"/>
      <c r="T479" s="175"/>
      <c r="U479" s="175"/>
      <c r="V479" s="175"/>
      <c r="W479" s="175"/>
      <c r="X479" s="175"/>
      <c r="Y479" s="175"/>
      <c r="Z479" s="175"/>
    </row>
    <row r="480" customFormat="false" ht="12.75" hidden="false" customHeight="true" outlineLevel="0" collapsed="false">
      <c r="A480" s="175"/>
      <c r="B480" s="261"/>
      <c r="C480" s="262"/>
      <c r="D480" s="175"/>
      <c r="E480" s="175"/>
      <c r="F480" s="175"/>
      <c r="G480" s="175"/>
      <c r="H480" s="175"/>
      <c r="I480" s="175"/>
      <c r="J480" s="175"/>
      <c r="K480" s="175"/>
      <c r="L480" s="175"/>
      <c r="M480" s="175"/>
      <c r="N480" s="175"/>
      <c r="O480" s="175"/>
      <c r="P480" s="175"/>
      <c r="Q480" s="175"/>
      <c r="R480" s="175"/>
      <c r="S480" s="175"/>
      <c r="T480" s="175"/>
      <c r="U480" s="175"/>
      <c r="V480" s="175"/>
      <c r="W480" s="175"/>
      <c r="X480" s="175"/>
      <c r="Y480" s="175"/>
      <c r="Z480" s="175"/>
    </row>
    <row r="481" customFormat="false" ht="12.75" hidden="false" customHeight="true" outlineLevel="0" collapsed="false">
      <c r="A481" s="175"/>
      <c r="B481" s="261"/>
      <c r="C481" s="262"/>
      <c r="D481" s="175"/>
      <c r="E481" s="175"/>
      <c r="F481" s="175"/>
      <c r="G481" s="175"/>
      <c r="H481" s="175"/>
      <c r="I481" s="175"/>
      <c r="J481" s="175"/>
      <c r="K481" s="175"/>
      <c r="L481" s="175"/>
      <c r="M481" s="175"/>
      <c r="N481" s="175"/>
      <c r="O481" s="175"/>
      <c r="P481" s="175"/>
      <c r="Q481" s="175"/>
      <c r="R481" s="175"/>
      <c r="S481" s="175"/>
      <c r="T481" s="175"/>
      <c r="U481" s="175"/>
      <c r="V481" s="175"/>
      <c r="W481" s="175"/>
      <c r="X481" s="175"/>
      <c r="Y481" s="175"/>
      <c r="Z481" s="175"/>
    </row>
    <row r="482" customFormat="false" ht="12.75" hidden="false" customHeight="true" outlineLevel="0" collapsed="false">
      <c r="A482" s="175"/>
      <c r="B482" s="261"/>
      <c r="C482" s="262"/>
      <c r="D482" s="175"/>
      <c r="E482" s="175"/>
      <c r="F482" s="175"/>
      <c r="G482" s="175"/>
      <c r="H482" s="175"/>
      <c r="I482" s="175"/>
      <c r="J482" s="175"/>
      <c r="K482" s="175"/>
      <c r="L482" s="175"/>
      <c r="M482" s="175"/>
      <c r="N482" s="175"/>
      <c r="O482" s="175"/>
      <c r="P482" s="175"/>
      <c r="Q482" s="175"/>
      <c r="R482" s="175"/>
      <c r="S482" s="175"/>
      <c r="T482" s="175"/>
      <c r="U482" s="175"/>
      <c r="V482" s="175"/>
      <c r="W482" s="175"/>
      <c r="X482" s="175"/>
      <c r="Y482" s="175"/>
      <c r="Z482" s="175"/>
    </row>
    <row r="483" customFormat="false" ht="12.75" hidden="false" customHeight="true" outlineLevel="0" collapsed="false">
      <c r="A483" s="175"/>
      <c r="B483" s="261"/>
      <c r="C483" s="262"/>
      <c r="D483" s="175"/>
      <c r="E483" s="175"/>
      <c r="F483" s="175"/>
      <c r="G483" s="175"/>
      <c r="H483" s="175"/>
      <c r="I483" s="175"/>
      <c r="J483" s="175"/>
      <c r="K483" s="175"/>
      <c r="L483" s="175"/>
      <c r="M483" s="175"/>
      <c r="N483" s="175"/>
      <c r="O483" s="175"/>
      <c r="P483" s="175"/>
      <c r="Q483" s="175"/>
      <c r="R483" s="175"/>
      <c r="S483" s="175"/>
      <c r="T483" s="175"/>
      <c r="U483" s="175"/>
      <c r="V483" s="175"/>
      <c r="W483" s="175"/>
      <c r="X483" s="175"/>
      <c r="Y483" s="175"/>
      <c r="Z483" s="175"/>
    </row>
    <row r="484" customFormat="false" ht="12.75" hidden="false" customHeight="true" outlineLevel="0" collapsed="false">
      <c r="A484" s="175"/>
      <c r="B484" s="261"/>
      <c r="C484" s="262"/>
      <c r="D484" s="175"/>
      <c r="E484" s="175"/>
      <c r="F484" s="175"/>
      <c r="G484" s="175"/>
      <c r="H484" s="175"/>
      <c r="I484" s="175"/>
      <c r="J484" s="175"/>
      <c r="K484" s="175"/>
      <c r="L484" s="175"/>
      <c r="M484" s="175"/>
      <c r="N484" s="175"/>
      <c r="O484" s="175"/>
      <c r="P484" s="175"/>
      <c r="Q484" s="175"/>
      <c r="R484" s="175"/>
      <c r="S484" s="175"/>
      <c r="T484" s="175"/>
      <c r="U484" s="175"/>
      <c r="V484" s="175"/>
      <c r="W484" s="175"/>
      <c r="X484" s="175"/>
      <c r="Y484" s="175"/>
      <c r="Z484" s="175"/>
    </row>
    <row r="485" customFormat="false" ht="12.75" hidden="false" customHeight="true" outlineLevel="0" collapsed="false">
      <c r="A485" s="175"/>
      <c r="B485" s="261"/>
      <c r="C485" s="262"/>
      <c r="D485" s="175"/>
      <c r="E485" s="175"/>
      <c r="F485" s="175"/>
      <c r="G485" s="175"/>
      <c r="H485" s="175"/>
      <c r="I485" s="175"/>
      <c r="J485" s="175"/>
      <c r="K485" s="175"/>
      <c r="L485" s="175"/>
      <c r="M485" s="175"/>
      <c r="N485" s="175"/>
      <c r="O485" s="175"/>
      <c r="P485" s="175"/>
      <c r="Q485" s="175"/>
      <c r="R485" s="175"/>
      <c r="S485" s="175"/>
      <c r="T485" s="175"/>
      <c r="U485" s="175"/>
      <c r="V485" s="175"/>
      <c r="W485" s="175"/>
      <c r="X485" s="175"/>
      <c r="Y485" s="175"/>
      <c r="Z485" s="175"/>
    </row>
    <row r="486" customFormat="false" ht="12.75" hidden="false" customHeight="true" outlineLevel="0" collapsed="false">
      <c r="A486" s="175"/>
      <c r="B486" s="261"/>
      <c r="C486" s="262"/>
      <c r="D486" s="175"/>
      <c r="E486" s="175"/>
      <c r="F486" s="175"/>
      <c r="G486" s="175"/>
      <c r="H486" s="175"/>
      <c r="I486" s="175"/>
      <c r="J486" s="175"/>
      <c r="K486" s="175"/>
      <c r="L486" s="175"/>
      <c r="M486" s="175"/>
      <c r="N486" s="175"/>
      <c r="O486" s="175"/>
      <c r="P486" s="175"/>
      <c r="Q486" s="175"/>
      <c r="R486" s="175"/>
      <c r="S486" s="175"/>
      <c r="T486" s="175"/>
      <c r="U486" s="175"/>
      <c r="V486" s="175"/>
      <c r="W486" s="175"/>
      <c r="X486" s="175"/>
      <c r="Y486" s="175"/>
      <c r="Z486" s="175"/>
    </row>
    <row r="487" customFormat="false" ht="12.75" hidden="false" customHeight="true" outlineLevel="0" collapsed="false">
      <c r="A487" s="175"/>
      <c r="B487" s="261"/>
      <c r="C487" s="262"/>
      <c r="D487" s="175"/>
      <c r="E487" s="175"/>
      <c r="F487" s="175"/>
      <c r="G487" s="175"/>
      <c r="H487" s="175"/>
      <c r="I487" s="175"/>
      <c r="J487" s="175"/>
      <c r="K487" s="175"/>
      <c r="L487" s="175"/>
      <c r="M487" s="175"/>
      <c r="N487" s="175"/>
      <c r="O487" s="175"/>
      <c r="P487" s="175"/>
      <c r="Q487" s="175"/>
      <c r="R487" s="175"/>
      <c r="S487" s="175"/>
      <c r="T487" s="175"/>
      <c r="U487" s="175"/>
      <c r="V487" s="175"/>
      <c r="W487" s="175"/>
      <c r="X487" s="175"/>
      <c r="Y487" s="175"/>
      <c r="Z487" s="175"/>
    </row>
    <row r="488" customFormat="false" ht="12.75" hidden="false" customHeight="true" outlineLevel="0" collapsed="false">
      <c r="A488" s="175"/>
      <c r="B488" s="261"/>
      <c r="C488" s="262"/>
      <c r="D488" s="175"/>
      <c r="E488" s="175"/>
      <c r="F488" s="175"/>
      <c r="G488" s="175"/>
      <c r="H488" s="175"/>
      <c r="I488" s="175"/>
      <c r="J488" s="175"/>
      <c r="K488" s="175"/>
      <c r="L488" s="175"/>
      <c r="M488" s="175"/>
      <c r="N488" s="175"/>
      <c r="O488" s="175"/>
      <c r="P488" s="175"/>
      <c r="Q488" s="175"/>
      <c r="R488" s="175"/>
      <c r="S488" s="175"/>
      <c r="T488" s="175"/>
      <c r="U488" s="175"/>
      <c r="V488" s="175"/>
      <c r="W488" s="175"/>
      <c r="X488" s="175"/>
      <c r="Y488" s="175"/>
      <c r="Z488" s="175"/>
    </row>
    <row r="489" customFormat="false" ht="12.75" hidden="false" customHeight="true" outlineLevel="0" collapsed="false">
      <c r="A489" s="175"/>
      <c r="B489" s="261"/>
      <c r="C489" s="262"/>
      <c r="D489" s="175"/>
      <c r="E489" s="175"/>
      <c r="F489" s="175"/>
      <c r="G489" s="175"/>
      <c r="H489" s="175"/>
      <c r="I489" s="175"/>
      <c r="J489" s="175"/>
      <c r="K489" s="175"/>
      <c r="L489" s="175"/>
      <c r="M489" s="175"/>
      <c r="N489" s="175"/>
      <c r="O489" s="175"/>
      <c r="P489" s="175"/>
      <c r="Q489" s="175"/>
      <c r="R489" s="175"/>
      <c r="S489" s="175"/>
      <c r="T489" s="175"/>
      <c r="U489" s="175"/>
      <c r="V489" s="175"/>
      <c r="W489" s="175"/>
      <c r="X489" s="175"/>
      <c r="Y489" s="175"/>
      <c r="Z489" s="175"/>
    </row>
    <row r="490" customFormat="false" ht="12.75" hidden="false" customHeight="true" outlineLevel="0" collapsed="false">
      <c r="A490" s="175"/>
      <c r="B490" s="261"/>
      <c r="C490" s="262"/>
      <c r="D490" s="175"/>
      <c r="E490" s="175"/>
      <c r="F490" s="175"/>
      <c r="G490" s="175"/>
      <c r="H490" s="175"/>
      <c r="I490" s="175"/>
      <c r="J490" s="175"/>
      <c r="K490" s="175"/>
      <c r="L490" s="175"/>
      <c r="M490" s="175"/>
      <c r="N490" s="175"/>
      <c r="O490" s="175"/>
      <c r="P490" s="175"/>
      <c r="Q490" s="175"/>
      <c r="R490" s="175"/>
      <c r="S490" s="175"/>
      <c r="T490" s="175"/>
      <c r="U490" s="175"/>
      <c r="V490" s="175"/>
      <c r="W490" s="175"/>
      <c r="X490" s="175"/>
      <c r="Y490" s="175"/>
      <c r="Z490" s="175"/>
    </row>
    <row r="491" customFormat="false" ht="12.75" hidden="false" customHeight="true" outlineLevel="0" collapsed="false">
      <c r="A491" s="175"/>
      <c r="B491" s="261"/>
      <c r="C491" s="262"/>
      <c r="D491" s="175"/>
      <c r="E491" s="175"/>
      <c r="F491" s="175"/>
      <c r="G491" s="175"/>
      <c r="H491" s="175"/>
      <c r="I491" s="175"/>
      <c r="J491" s="175"/>
      <c r="K491" s="175"/>
      <c r="L491" s="175"/>
      <c r="M491" s="175"/>
      <c r="N491" s="175"/>
      <c r="O491" s="175"/>
      <c r="P491" s="175"/>
      <c r="Q491" s="175"/>
      <c r="R491" s="175"/>
      <c r="S491" s="175"/>
      <c r="T491" s="175"/>
      <c r="U491" s="175"/>
      <c r="V491" s="175"/>
      <c r="W491" s="175"/>
      <c r="X491" s="175"/>
      <c r="Y491" s="175"/>
      <c r="Z491" s="175"/>
    </row>
    <row r="492" customFormat="false" ht="12.75" hidden="false" customHeight="true" outlineLevel="0" collapsed="false">
      <c r="A492" s="175"/>
      <c r="B492" s="261"/>
      <c r="C492" s="262"/>
      <c r="D492" s="175"/>
      <c r="E492" s="175"/>
      <c r="F492" s="175"/>
      <c r="G492" s="175"/>
      <c r="H492" s="175"/>
      <c r="I492" s="175"/>
      <c r="J492" s="175"/>
      <c r="K492" s="175"/>
      <c r="L492" s="175"/>
      <c r="M492" s="175"/>
      <c r="N492" s="175"/>
      <c r="O492" s="175"/>
      <c r="P492" s="175"/>
      <c r="Q492" s="175"/>
      <c r="R492" s="175"/>
      <c r="S492" s="175"/>
      <c r="T492" s="175"/>
      <c r="U492" s="175"/>
      <c r="V492" s="175"/>
      <c r="W492" s="175"/>
      <c r="X492" s="175"/>
      <c r="Y492" s="175"/>
      <c r="Z492" s="175"/>
    </row>
    <row r="493" customFormat="false" ht="12.75" hidden="false" customHeight="true" outlineLevel="0" collapsed="false">
      <c r="A493" s="175"/>
      <c r="B493" s="261"/>
      <c r="C493" s="262"/>
      <c r="D493" s="175"/>
      <c r="E493" s="175"/>
      <c r="F493" s="175"/>
      <c r="G493" s="175"/>
      <c r="H493" s="175"/>
      <c r="I493" s="175"/>
      <c r="J493" s="175"/>
      <c r="K493" s="175"/>
      <c r="L493" s="175"/>
      <c r="M493" s="175"/>
      <c r="N493" s="175"/>
      <c r="O493" s="175"/>
      <c r="P493" s="175"/>
      <c r="Q493" s="175"/>
      <c r="R493" s="175"/>
      <c r="S493" s="175"/>
      <c r="T493" s="175"/>
      <c r="U493" s="175"/>
      <c r="V493" s="175"/>
      <c r="W493" s="175"/>
      <c r="X493" s="175"/>
      <c r="Y493" s="175"/>
      <c r="Z493" s="175"/>
    </row>
    <row r="494" customFormat="false" ht="12.75" hidden="false" customHeight="true" outlineLevel="0" collapsed="false">
      <c r="A494" s="175"/>
      <c r="B494" s="261"/>
      <c r="C494" s="262"/>
      <c r="D494" s="175"/>
      <c r="E494" s="175"/>
      <c r="F494" s="175"/>
      <c r="G494" s="175"/>
      <c r="H494" s="175"/>
      <c r="I494" s="175"/>
      <c r="J494" s="175"/>
      <c r="K494" s="175"/>
      <c r="L494" s="175"/>
      <c r="M494" s="175"/>
      <c r="N494" s="175"/>
      <c r="O494" s="175"/>
      <c r="P494" s="175"/>
      <c r="Q494" s="175"/>
      <c r="R494" s="175"/>
      <c r="S494" s="175"/>
      <c r="T494" s="175"/>
      <c r="U494" s="175"/>
      <c r="V494" s="175"/>
      <c r="W494" s="175"/>
      <c r="X494" s="175"/>
      <c r="Y494" s="175"/>
      <c r="Z494" s="175"/>
    </row>
    <row r="495" customFormat="false" ht="12.75" hidden="false" customHeight="true" outlineLevel="0" collapsed="false">
      <c r="A495" s="175"/>
      <c r="B495" s="261"/>
      <c r="C495" s="262"/>
      <c r="D495" s="175"/>
      <c r="E495" s="175"/>
      <c r="F495" s="175"/>
      <c r="G495" s="175"/>
      <c r="H495" s="175"/>
      <c r="I495" s="175"/>
      <c r="J495" s="175"/>
      <c r="K495" s="175"/>
      <c r="L495" s="175"/>
      <c r="M495" s="175"/>
      <c r="N495" s="175"/>
      <c r="O495" s="175"/>
      <c r="P495" s="175"/>
      <c r="Q495" s="175"/>
      <c r="R495" s="175"/>
      <c r="S495" s="175"/>
      <c r="T495" s="175"/>
      <c r="U495" s="175"/>
      <c r="V495" s="175"/>
      <c r="W495" s="175"/>
      <c r="X495" s="175"/>
      <c r="Y495" s="175"/>
      <c r="Z495" s="175"/>
    </row>
    <row r="496" customFormat="false" ht="12.75" hidden="false" customHeight="true" outlineLevel="0" collapsed="false">
      <c r="A496" s="175"/>
      <c r="B496" s="261"/>
      <c r="C496" s="262"/>
      <c r="D496" s="175"/>
      <c r="E496" s="175"/>
      <c r="F496" s="175"/>
      <c r="G496" s="175"/>
      <c r="H496" s="175"/>
      <c r="I496" s="175"/>
      <c r="J496" s="175"/>
      <c r="K496" s="175"/>
      <c r="L496" s="175"/>
      <c r="M496" s="175"/>
      <c r="N496" s="175"/>
      <c r="O496" s="175"/>
      <c r="P496" s="175"/>
      <c r="Q496" s="175"/>
      <c r="R496" s="175"/>
      <c r="S496" s="175"/>
      <c r="T496" s="175"/>
      <c r="U496" s="175"/>
      <c r="V496" s="175"/>
      <c r="W496" s="175"/>
      <c r="X496" s="175"/>
      <c r="Y496" s="175"/>
      <c r="Z496" s="175"/>
    </row>
    <row r="497" customFormat="false" ht="12.75" hidden="false" customHeight="true" outlineLevel="0" collapsed="false">
      <c r="A497" s="175"/>
      <c r="B497" s="261"/>
      <c r="C497" s="262"/>
      <c r="D497" s="175"/>
      <c r="E497" s="175"/>
      <c r="F497" s="175"/>
      <c r="G497" s="175"/>
      <c r="H497" s="175"/>
      <c r="I497" s="175"/>
      <c r="J497" s="175"/>
      <c r="K497" s="175"/>
      <c r="L497" s="175"/>
      <c r="M497" s="175"/>
      <c r="N497" s="175"/>
      <c r="O497" s="175"/>
      <c r="P497" s="175"/>
      <c r="Q497" s="175"/>
      <c r="R497" s="175"/>
      <c r="S497" s="175"/>
      <c r="T497" s="175"/>
      <c r="U497" s="175"/>
      <c r="V497" s="175"/>
      <c r="W497" s="175"/>
      <c r="X497" s="175"/>
      <c r="Y497" s="175"/>
      <c r="Z497" s="175"/>
    </row>
    <row r="498" customFormat="false" ht="12.75" hidden="false" customHeight="true" outlineLevel="0" collapsed="false">
      <c r="A498" s="175"/>
      <c r="B498" s="261"/>
      <c r="C498" s="262"/>
      <c r="D498" s="175"/>
      <c r="E498" s="175"/>
      <c r="F498" s="175"/>
      <c r="G498" s="175"/>
      <c r="H498" s="175"/>
      <c r="I498" s="175"/>
      <c r="J498" s="175"/>
      <c r="K498" s="175"/>
      <c r="L498" s="175"/>
      <c r="M498" s="175"/>
      <c r="N498" s="175"/>
      <c r="O498" s="175"/>
      <c r="P498" s="175"/>
      <c r="Q498" s="175"/>
      <c r="R498" s="175"/>
      <c r="S498" s="175"/>
      <c r="T498" s="175"/>
      <c r="U498" s="175"/>
      <c r="V498" s="175"/>
      <c r="W498" s="175"/>
      <c r="X498" s="175"/>
      <c r="Y498" s="175"/>
      <c r="Z498" s="175"/>
    </row>
    <row r="499" customFormat="false" ht="12.75" hidden="false" customHeight="true" outlineLevel="0" collapsed="false">
      <c r="A499" s="175"/>
      <c r="B499" s="261"/>
      <c r="C499" s="262"/>
      <c r="D499" s="175"/>
      <c r="E499" s="175"/>
      <c r="F499" s="175"/>
      <c r="G499" s="175"/>
      <c r="H499" s="175"/>
      <c r="I499" s="175"/>
      <c r="J499" s="175"/>
      <c r="K499" s="175"/>
      <c r="L499" s="175"/>
      <c r="M499" s="175"/>
      <c r="N499" s="175"/>
      <c r="O499" s="175"/>
      <c r="P499" s="175"/>
      <c r="Q499" s="175"/>
      <c r="R499" s="175"/>
      <c r="S499" s="175"/>
      <c r="T499" s="175"/>
      <c r="U499" s="175"/>
      <c r="V499" s="175"/>
      <c r="W499" s="175"/>
      <c r="X499" s="175"/>
      <c r="Y499" s="175"/>
      <c r="Z499" s="175"/>
    </row>
    <row r="500" customFormat="false" ht="12.75" hidden="false" customHeight="true" outlineLevel="0" collapsed="false">
      <c r="A500" s="175"/>
      <c r="B500" s="261"/>
      <c r="C500" s="262"/>
      <c r="D500" s="175"/>
      <c r="E500" s="175"/>
      <c r="F500" s="175"/>
      <c r="G500" s="175"/>
      <c r="H500" s="175"/>
      <c r="I500" s="175"/>
      <c r="J500" s="175"/>
      <c r="K500" s="175"/>
      <c r="L500" s="175"/>
      <c r="M500" s="175"/>
      <c r="N500" s="175"/>
      <c r="O500" s="175"/>
      <c r="P500" s="175"/>
      <c r="Q500" s="175"/>
      <c r="R500" s="175"/>
      <c r="S500" s="175"/>
      <c r="T500" s="175"/>
      <c r="U500" s="175"/>
      <c r="V500" s="175"/>
      <c r="W500" s="175"/>
      <c r="X500" s="175"/>
      <c r="Y500" s="175"/>
      <c r="Z500" s="175"/>
    </row>
    <row r="501" customFormat="false" ht="12.75" hidden="false" customHeight="true" outlineLevel="0" collapsed="false">
      <c r="A501" s="175"/>
      <c r="B501" s="261"/>
      <c r="C501" s="262"/>
      <c r="D501" s="175"/>
      <c r="E501" s="175"/>
      <c r="F501" s="175"/>
      <c r="G501" s="175"/>
      <c r="H501" s="175"/>
      <c r="I501" s="175"/>
      <c r="J501" s="175"/>
      <c r="K501" s="175"/>
      <c r="L501" s="175"/>
      <c r="M501" s="175"/>
      <c r="N501" s="175"/>
      <c r="O501" s="175"/>
      <c r="P501" s="175"/>
      <c r="Q501" s="175"/>
      <c r="R501" s="175"/>
      <c r="S501" s="175"/>
      <c r="T501" s="175"/>
      <c r="U501" s="175"/>
      <c r="V501" s="175"/>
      <c r="W501" s="175"/>
      <c r="X501" s="175"/>
      <c r="Y501" s="175"/>
      <c r="Z501" s="175"/>
    </row>
    <row r="502" customFormat="false" ht="12.75" hidden="false" customHeight="true" outlineLevel="0" collapsed="false">
      <c r="A502" s="175"/>
      <c r="B502" s="261"/>
      <c r="C502" s="262"/>
      <c r="D502" s="175"/>
      <c r="E502" s="175"/>
      <c r="F502" s="175"/>
      <c r="G502" s="175"/>
      <c r="H502" s="175"/>
      <c r="I502" s="175"/>
      <c r="J502" s="175"/>
      <c r="K502" s="175"/>
      <c r="L502" s="175"/>
      <c r="M502" s="175"/>
      <c r="N502" s="175"/>
      <c r="O502" s="175"/>
      <c r="P502" s="175"/>
      <c r="Q502" s="175"/>
      <c r="R502" s="175"/>
      <c r="S502" s="175"/>
      <c r="T502" s="175"/>
      <c r="U502" s="175"/>
      <c r="V502" s="175"/>
      <c r="W502" s="175"/>
      <c r="X502" s="175"/>
      <c r="Y502" s="175"/>
      <c r="Z502" s="175"/>
    </row>
    <row r="503" customFormat="false" ht="12.75" hidden="false" customHeight="true" outlineLevel="0" collapsed="false">
      <c r="A503" s="175"/>
      <c r="B503" s="261"/>
      <c r="C503" s="262"/>
      <c r="D503" s="175"/>
      <c r="E503" s="175"/>
      <c r="F503" s="175"/>
      <c r="G503" s="175"/>
      <c r="H503" s="175"/>
      <c r="I503" s="175"/>
      <c r="J503" s="175"/>
      <c r="K503" s="175"/>
      <c r="L503" s="175"/>
      <c r="M503" s="175"/>
      <c r="N503" s="175"/>
      <c r="O503" s="175"/>
      <c r="P503" s="175"/>
      <c r="Q503" s="175"/>
      <c r="R503" s="175"/>
      <c r="S503" s="175"/>
      <c r="T503" s="175"/>
      <c r="U503" s="175"/>
      <c r="V503" s="175"/>
      <c r="W503" s="175"/>
      <c r="X503" s="175"/>
      <c r="Y503" s="175"/>
      <c r="Z503" s="175"/>
    </row>
    <row r="504" customFormat="false" ht="12.75" hidden="false" customHeight="true" outlineLevel="0" collapsed="false">
      <c r="A504" s="175"/>
      <c r="B504" s="261"/>
      <c r="C504" s="262"/>
      <c r="D504" s="175"/>
      <c r="E504" s="175"/>
      <c r="F504" s="175"/>
      <c r="G504" s="175"/>
      <c r="H504" s="175"/>
      <c r="I504" s="175"/>
      <c r="J504" s="175"/>
      <c r="K504" s="175"/>
      <c r="L504" s="175"/>
      <c r="M504" s="175"/>
      <c r="N504" s="175"/>
      <c r="O504" s="175"/>
      <c r="P504" s="175"/>
      <c r="Q504" s="175"/>
      <c r="R504" s="175"/>
      <c r="S504" s="175"/>
      <c r="T504" s="175"/>
      <c r="U504" s="175"/>
      <c r="V504" s="175"/>
      <c r="W504" s="175"/>
      <c r="X504" s="175"/>
      <c r="Y504" s="175"/>
      <c r="Z504" s="175"/>
    </row>
    <row r="505" customFormat="false" ht="12.75" hidden="false" customHeight="true" outlineLevel="0" collapsed="false">
      <c r="A505" s="175"/>
      <c r="B505" s="261"/>
      <c r="C505" s="262"/>
      <c r="D505" s="175"/>
      <c r="E505" s="175"/>
      <c r="F505" s="175"/>
      <c r="G505" s="175"/>
      <c r="H505" s="175"/>
      <c r="I505" s="175"/>
      <c r="J505" s="175"/>
      <c r="K505" s="175"/>
      <c r="L505" s="175"/>
      <c r="M505" s="175"/>
      <c r="N505" s="175"/>
      <c r="O505" s="175"/>
      <c r="P505" s="175"/>
      <c r="Q505" s="175"/>
      <c r="R505" s="175"/>
      <c r="S505" s="175"/>
      <c r="T505" s="175"/>
      <c r="U505" s="175"/>
      <c r="V505" s="175"/>
      <c r="W505" s="175"/>
      <c r="X505" s="175"/>
      <c r="Y505" s="175"/>
      <c r="Z505" s="175"/>
    </row>
    <row r="506" customFormat="false" ht="12.75" hidden="false" customHeight="true" outlineLevel="0" collapsed="false">
      <c r="A506" s="175"/>
      <c r="B506" s="261"/>
      <c r="C506" s="262"/>
      <c r="D506" s="175"/>
      <c r="E506" s="175"/>
      <c r="F506" s="175"/>
      <c r="G506" s="175"/>
      <c r="H506" s="175"/>
      <c r="I506" s="175"/>
      <c r="J506" s="175"/>
      <c r="K506" s="175"/>
      <c r="L506" s="175"/>
      <c r="M506" s="175"/>
      <c r="N506" s="175"/>
      <c r="O506" s="175"/>
      <c r="P506" s="175"/>
      <c r="Q506" s="175"/>
      <c r="R506" s="175"/>
      <c r="S506" s="175"/>
      <c r="T506" s="175"/>
      <c r="U506" s="175"/>
      <c r="V506" s="175"/>
      <c r="W506" s="175"/>
      <c r="X506" s="175"/>
      <c r="Y506" s="175"/>
      <c r="Z506" s="175"/>
    </row>
    <row r="507" customFormat="false" ht="12.75" hidden="false" customHeight="true" outlineLevel="0" collapsed="false">
      <c r="A507" s="175"/>
      <c r="B507" s="261"/>
      <c r="C507" s="262"/>
      <c r="D507" s="175"/>
      <c r="E507" s="175"/>
      <c r="F507" s="175"/>
      <c r="G507" s="175"/>
      <c r="H507" s="175"/>
      <c r="I507" s="175"/>
      <c r="J507" s="175"/>
      <c r="K507" s="175"/>
      <c r="L507" s="175"/>
      <c r="M507" s="175"/>
      <c r="N507" s="175"/>
      <c r="O507" s="175"/>
      <c r="P507" s="175"/>
      <c r="Q507" s="175"/>
      <c r="R507" s="175"/>
      <c r="S507" s="175"/>
      <c r="T507" s="175"/>
      <c r="U507" s="175"/>
      <c r="V507" s="175"/>
      <c r="W507" s="175"/>
      <c r="X507" s="175"/>
      <c r="Y507" s="175"/>
      <c r="Z507" s="175"/>
    </row>
    <row r="508" customFormat="false" ht="12.75" hidden="false" customHeight="true" outlineLevel="0" collapsed="false">
      <c r="A508" s="175"/>
      <c r="B508" s="261"/>
      <c r="C508" s="262"/>
      <c r="D508" s="175"/>
      <c r="E508" s="175"/>
      <c r="F508" s="175"/>
      <c r="G508" s="175"/>
      <c r="H508" s="175"/>
      <c r="I508" s="175"/>
      <c r="J508" s="175"/>
      <c r="K508" s="175"/>
      <c r="L508" s="175"/>
      <c r="M508" s="175"/>
      <c r="N508" s="175"/>
      <c r="O508" s="175"/>
      <c r="P508" s="175"/>
      <c r="Q508" s="175"/>
      <c r="R508" s="175"/>
      <c r="S508" s="175"/>
      <c r="T508" s="175"/>
      <c r="U508" s="175"/>
      <c r="V508" s="175"/>
      <c r="W508" s="175"/>
      <c r="X508" s="175"/>
      <c r="Y508" s="175"/>
      <c r="Z508" s="175"/>
    </row>
    <row r="509" customFormat="false" ht="12.75" hidden="false" customHeight="true" outlineLevel="0" collapsed="false">
      <c r="A509" s="175"/>
      <c r="B509" s="261"/>
      <c r="C509" s="262"/>
      <c r="D509" s="175"/>
      <c r="E509" s="175"/>
      <c r="F509" s="175"/>
      <c r="G509" s="175"/>
      <c r="H509" s="175"/>
      <c r="I509" s="175"/>
      <c r="J509" s="175"/>
      <c r="K509" s="175"/>
      <c r="L509" s="175"/>
      <c r="M509" s="175"/>
      <c r="N509" s="175"/>
      <c r="O509" s="175"/>
      <c r="P509" s="175"/>
      <c r="Q509" s="175"/>
      <c r="R509" s="175"/>
      <c r="S509" s="175"/>
      <c r="T509" s="175"/>
      <c r="U509" s="175"/>
      <c r="V509" s="175"/>
      <c r="W509" s="175"/>
      <c r="X509" s="175"/>
      <c r="Y509" s="175"/>
      <c r="Z509" s="175"/>
    </row>
    <row r="510" customFormat="false" ht="12.75" hidden="false" customHeight="true" outlineLevel="0" collapsed="false">
      <c r="A510" s="175"/>
      <c r="B510" s="261"/>
      <c r="C510" s="262"/>
      <c r="D510" s="175"/>
      <c r="E510" s="175"/>
      <c r="F510" s="175"/>
      <c r="G510" s="175"/>
      <c r="H510" s="175"/>
      <c r="I510" s="175"/>
      <c r="J510" s="175"/>
      <c r="K510" s="175"/>
      <c r="L510" s="175"/>
      <c r="M510" s="175"/>
      <c r="N510" s="175"/>
      <c r="O510" s="175"/>
      <c r="P510" s="175"/>
      <c r="Q510" s="175"/>
      <c r="R510" s="175"/>
      <c r="S510" s="175"/>
      <c r="T510" s="175"/>
      <c r="U510" s="175"/>
      <c r="V510" s="175"/>
      <c r="W510" s="175"/>
      <c r="X510" s="175"/>
      <c r="Y510" s="175"/>
      <c r="Z510" s="175"/>
    </row>
    <row r="511" customFormat="false" ht="12.75" hidden="false" customHeight="true" outlineLevel="0" collapsed="false">
      <c r="A511" s="175"/>
      <c r="B511" s="261"/>
      <c r="C511" s="262"/>
      <c r="D511" s="175"/>
      <c r="E511" s="175"/>
      <c r="F511" s="175"/>
      <c r="G511" s="175"/>
      <c r="H511" s="175"/>
      <c r="I511" s="175"/>
      <c r="J511" s="175"/>
      <c r="K511" s="175"/>
      <c r="L511" s="175"/>
      <c r="M511" s="175"/>
      <c r="N511" s="175"/>
      <c r="O511" s="175"/>
      <c r="P511" s="175"/>
      <c r="Q511" s="175"/>
      <c r="R511" s="175"/>
      <c r="S511" s="175"/>
      <c r="T511" s="175"/>
      <c r="U511" s="175"/>
      <c r="V511" s="175"/>
      <c r="W511" s="175"/>
      <c r="X511" s="175"/>
      <c r="Y511" s="175"/>
      <c r="Z511" s="175"/>
    </row>
    <row r="512" customFormat="false" ht="12.75" hidden="false" customHeight="true" outlineLevel="0" collapsed="false">
      <c r="A512" s="175"/>
      <c r="B512" s="261"/>
      <c r="C512" s="262"/>
      <c r="D512" s="175"/>
      <c r="E512" s="175"/>
      <c r="F512" s="175"/>
      <c r="G512" s="175"/>
      <c r="H512" s="175"/>
      <c r="I512" s="175"/>
      <c r="J512" s="175"/>
      <c r="K512" s="175"/>
      <c r="L512" s="175"/>
      <c r="M512" s="175"/>
      <c r="N512" s="175"/>
      <c r="O512" s="175"/>
      <c r="P512" s="175"/>
      <c r="Q512" s="175"/>
      <c r="R512" s="175"/>
      <c r="S512" s="175"/>
      <c r="T512" s="175"/>
      <c r="U512" s="175"/>
      <c r="V512" s="175"/>
      <c r="W512" s="175"/>
      <c r="X512" s="175"/>
      <c r="Y512" s="175"/>
      <c r="Z512" s="175"/>
    </row>
    <row r="513" customFormat="false" ht="12.75" hidden="false" customHeight="true" outlineLevel="0" collapsed="false">
      <c r="A513" s="175"/>
      <c r="B513" s="261"/>
      <c r="C513" s="262"/>
      <c r="D513" s="175"/>
      <c r="E513" s="175"/>
      <c r="F513" s="175"/>
      <c r="G513" s="175"/>
      <c r="H513" s="175"/>
      <c r="I513" s="175"/>
      <c r="J513" s="175"/>
      <c r="K513" s="175"/>
      <c r="L513" s="175"/>
      <c r="M513" s="175"/>
      <c r="N513" s="175"/>
      <c r="O513" s="175"/>
      <c r="P513" s="175"/>
      <c r="Q513" s="175"/>
      <c r="R513" s="175"/>
      <c r="S513" s="175"/>
      <c r="T513" s="175"/>
      <c r="U513" s="175"/>
      <c r="V513" s="175"/>
      <c r="W513" s="175"/>
      <c r="X513" s="175"/>
      <c r="Y513" s="175"/>
      <c r="Z513" s="175"/>
    </row>
    <row r="514" customFormat="false" ht="12.75" hidden="false" customHeight="true" outlineLevel="0" collapsed="false">
      <c r="A514" s="175"/>
      <c r="B514" s="261"/>
      <c r="C514" s="262"/>
      <c r="D514" s="175"/>
      <c r="E514" s="175"/>
      <c r="F514" s="175"/>
      <c r="G514" s="175"/>
      <c r="H514" s="175"/>
      <c r="I514" s="175"/>
      <c r="J514" s="175"/>
      <c r="K514" s="175"/>
      <c r="L514" s="175"/>
      <c r="M514" s="175"/>
      <c r="N514" s="175"/>
      <c r="O514" s="175"/>
      <c r="P514" s="175"/>
      <c r="Q514" s="175"/>
      <c r="R514" s="175"/>
      <c r="S514" s="175"/>
      <c r="T514" s="175"/>
      <c r="U514" s="175"/>
      <c r="V514" s="175"/>
      <c r="W514" s="175"/>
      <c r="X514" s="175"/>
      <c r="Y514" s="175"/>
      <c r="Z514" s="175"/>
    </row>
    <row r="515" customFormat="false" ht="12.75" hidden="false" customHeight="true" outlineLevel="0" collapsed="false">
      <c r="A515" s="175"/>
      <c r="B515" s="261"/>
      <c r="C515" s="262"/>
      <c r="D515" s="175"/>
      <c r="E515" s="175"/>
      <c r="F515" s="175"/>
      <c r="G515" s="175"/>
      <c r="H515" s="175"/>
      <c r="I515" s="175"/>
      <c r="J515" s="175"/>
      <c r="K515" s="175"/>
      <c r="L515" s="175"/>
      <c r="M515" s="175"/>
      <c r="N515" s="175"/>
      <c r="O515" s="175"/>
      <c r="P515" s="175"/>
      <c r="Q515" s="175"/>
      <c r="R515" s="175"/>
      <c r="S515" s="175"/>
      <c r="T515" s="175"/>
      <c r="U515" s="175"/>
      <c r="V515" s="175"/>
      <c r="W515" s="175"/>
      <c r="X515" s="175"/>
      <c r="Y515" s="175"/>
      <c r="Z515" s="175"/>
    </row>
    <row r="516" customFormat="false" ht="12.75" hidden="false" customHeight="true" outlineLevel="0" collapsed="false">
      <c r="A516" s="175"/>
      <c r="B516" s="261"/>
      <c r="C516" s="262"/>
      <c r="D516" s="175"/>
      <c r="E516" s="175"/>
      <c r="F516" s="175"/>
      <c r="G516" s="175"/>
      <c r="H516" s="175"/>
      <c r="I516" s="175"/>
      <c r="J516" s="175"/>
      <c r="K516" s="175"/>
      <c r="L516" s="175"/>
      <c r="M516" s="175"/>
      <c r="N516" s="175"/>
      <c r="O516" s="175"/>
      <c r="P516" s="175"/>
      <c r="Q516" s="175"/>
      <c r="R516" s="175"/>
      <c r="S516" s="175"/>
      <c r="T516" s="175"/>
      <c r="U516" s="175"/>
      <c r="V516" s="175"/>
      <c r="W516" s="175"/>
      <c r="X516" s="175"/>
      <c r="Y516" s="175"/>
      <c r="Z516" s="175"/>
    </row>
    <row r="517" customFormat="false" ht="12.75" hidden="false" customHeight="true" outlineLevel="0" collapsed="false">
      <c r="A517" s="175"/>
      <c r="B517" s="261"/>
      <c r="C517" s="262"/>
      <c r="D517" s="175"/>
      <c r="E517" s="175"/>
      <c r="F517" s="175"/>
      <c r="G517" s="175"/>
      <c r="H517" s="175"/>
      <c r="I517" s="175"/>
      <c r="J517" s="175"/>
      <c r="K517" s="175"/>
      <c r="L517" s="175"/>
      <c r="M517" s="175"/>
      <c r="N517" s="175"/>
      <c r="O517" s="175"/>
      <c r="P517" s="175"/>
      <c r="Q517" s="175"/>
      <c r="R517" s="175"/>
      <c r="S517" s="175"/>
      <c r="T517" s="175"/>
      <c r="U517" s="175"/>
      <c r="V517" s="175"/>
      <c r="W517" s="175"/>
      <c r="X517" s="175"/>
      <c r="Y517" s="175"/>
      <c r="Z517" s="175"/>
    </row>
    <row r="518" customFormat="false" ht="12.75" hidden="false" customHeight="true" outlineLevel="0" collapsed="false">
      <c r="A518" s="175"/>
      <c r="B518" s="261"/>
      <c r="C518" s="262"/>
      <c r="D518" s="175"/>
      <c r="E518" s="175"/>
      <c r="F518" s="175"/>
      <c r="G518" s="175"/>
      <c r="H518" s="175"/>
      <c r="I518" s="175"/>
      <c r="J518" s="175"/>
      <c r="K518" s="175"/>
      <c r="L518" s="175"/>
      <c r="M518" s="175"/>
      <c r="N518" s="175"/>
      <c r="O518" s="175"/>
      <c r="P518" s="175"/>
      <c r="Q518" s="175"/>
      <c r="R518" s="175"/>
      <c r="S518" s="175"/>
      <c r="T518" s="175"/>
      <c r="U518" s="175"/>
      <c r="V518" s="175"/>
      <c r="W518" s="175"/>
      <c r="X518" s="175"/>
      <c r="Y518" s="175"/>
      <c r="Z518" s="175"/>
    </row>
    <row r="519" customFormat="false" ht="12.75" hidden="false" customHeight="true" outlineLevel="0" collapsed="false">
      <c r="A519" s="175"/>
      <c r="B519" s="261"/>
      <c r="C519" s="262"/>
      <c r="D519" s="175"/>
      <c r="E519" s="175"/>
      <c r="F519" s="175"/>
      <c r="G519" s="175"/>
      <c r="H519" s="175"/>
      <c r="I519" s="175"/>
      <c r="J519" s="175"/>
      <c r="K519" s="175"/>
      <c r="L519" s="175"/>
      <c r="M519" s="175"/>
      <c r="N519" s="175"/>
      <c r="O519" s="175"/>
      <c r="P519" s="175"/>
      <c r="Q519" s="175"/>
      <c r="R519" s="175"/>
      <c r="S519" s="175"/>
      <c r="T519" s="175"/>
      <c r="U519" s="175"/>
      <c r="V519" s="175"/>
      <c r="W519" s="175"/>
      <c r="X519" s="175"/>
      <c r="Y519" s="175"/>
      <c r="Z519" s="175"/>
    </row>
    <row r="520" customFormat="false" ht="12.75" hidden="false" customHeight="true" outlineLevel="0" collapsed="false">
      <c r="A520" s="175"/>
      <c r="B520" s="261"/>
      <c r="C520" s="262"/>
      <c r="D520" s="175"/>
      <c r="E520" s="175"/>
      <c r="F520" s="175"/>
      <c r="G520" s="175"/>
      <c r="H520" s="175"/>
      <c r="I520" s="175"/>
      <c r="J520" s="175"/>
      <c r="K520" s="175"/>
      <c r="L520" s="175"/>
      <c r="M520" s="175"/>
      <c r="N520" s="175"/>
      <c r="O520" s="175"/>
      <c r="P520" s="175"/>
      <c r="Q520" s="175"/>
      <c r="R520" s="175"/>
      <c r="S520" s="175"/>
      <c r="T520" s="175"/>
      <c r="U520" s="175"/>
      <c r="V520" s="175"/>
      <c r="W520" s="175"/>
      <c r="X520" s="175"/>
      <c r="Y520" s="175"/>
      <c r="Z520" s="175"/>
    </row>
    <row r="521" customFormat="false" ht="12.75" hidden="false" customHeight="true" outlineLevel="0" collapsed="false">
      <c r="A521" s="175"/>
      <c r="B521" s="261"/>
      <c r="C521" s="262"/>
      <c r="D521" s="175"/>
      <c r="E521" s="175"/>
      <c r="F521" s="175"/>
      <c r="G521" s="175"/>
      <c r="H521" s="175"/>
      <c r="I521" s="175"/>
      <c r="J521" s="175"/>
      <c r="K521" s="175"/>
      <c r="L521" s="175"/>
      <c r="M521" s="175"/>
      <c r="N521" s="175"/>
      <c r="O521" s="175"/>
      <c r="P521" s="175"/>
      <c r="Q521" s="175"/>
      <c r="R521" s="175"/>
      <c r="S521" s="175"/>
      <c r="T521" s="175"/>
      <c r="U521" s="175"/>
      <c r="V521" s="175"/>
      <c r="W521" s="175"/>
      <c r="X521" s="175"/>
      <c r="Y521" s="175"/>
      <c r="Z521" s="175"/>
    </row>
    <row r="522" customFormat="false" ht="12.75" hidden="false" customHeight="true" outlineLevel="0" collapsed="false">
      <c r="A522" s="175"/>
      <c r="B522" s="261"/>
      <c r="C522" s="262"/>
      <c r="D522" s="175"/>
      <c r="E522" s="175"/>
      <c r="F522" s="175"/>
      <c r="G522" s="175"/>
      <c r="H522" s="175"/>
      <c r="I522" s="175"/>
      <c r="J522" s="175"/>
      <c r="K522" s="175"/>
      <c r="L522" s="175"/>
      <c r="M522" s="175"/>
      <c r="N522" s="175"/>
      <c r="O522" s="175"/>
      <c r="P522" s="175"/>
      <c r="Q522" s="175"/>
      <c r="R522" s="175"/>
      <c r="S522" s="175"/>
      <c r="T522" s="175"/>
      <c r="U522" s="175"/>
      <c r="V522" s="175"/>
      <c r="W522" s="175"/>
      <c r="X522" s="175"/>
      <c r="Y522" s="175"/>
      <c r="Z522" s="175"/>
    </row>
    <row r="523" customFormat="false" ht="12.75" hidden="false" customHeight="true" outlineLevel="0" collapsed="false">
      <c r="A523" s="175"/>
      <c r="B523" s="261"/>
      <c r="C523" s="262"/>
      <c r="D523" s="175"/>
      <c r="E523" s="175"/>
      <c r="F523" s="175"/>
      <c r="G523" s="175"/>
      <c r="H523" s="175"/>
      <c r="I523" s="175"/>
      <c r="J523" s="175"/>
      <c r="K523" s="175"/>
      <c r="L523" s="175"/>
      <c r="M523" s="175"/>
      <c r="N523" s="175"/>
      <c r="O523" s="175"/>
      <c r="P523" s="175"/>
      <c r="Q523" s="175"/>
      <c r="R523" s="175"/>
      <c r="S523" s="175"/>
      <c r="T523" s="175"/>
      <c r="U523" s="175"/>
      <c r="V523" s="175"/>
      <c r="W523" s="175"/>
      <c r="X523" s="175"/>
      <c r="Y523" s="175"/>
      <c r="Z523" s="175"/>
    </row>
    <row r="524" customFormat="false" ht="12.75" hidden="false" customHeight="true" outlineLevel="0" collapsed="false">
      <c r="A524" s="175"/>
      <c r="B524" s="261"/>
      <c r="C524" s="262"/>
      <c r="D524" s="175"/>
      <c r="E524" s="175"/>
      <c r="F524" s="175"/>
      <c r="G524" s="175"/>
      <c r="H524" s="175"/>
      <c r="I524" s="175"/>
      <c r="J524" s="175"/>
      <c r="K524" s="175"/>
      <c r="L524" s="175"/>
      <c r="M524" s="175"/>
      <c r="N524" s="175"/>
      <c r="O524" s="175"/>
      <c r="P524" s="175"/>
      <c r="Q524" s="175"/>
      <c r="R524" s="175"/>
      <c r="S524" s="175"/>
      <c r="T524" s="175"/>
      <c r="U524" s="175"/>
      <c r="V524" s="175"/>
      <c r="W524" s="175"/>
      <c r="X524" s="175"/>
      <c r="Y524" s="175"/>
      <c r="Z524" s="175"/>
    </row>
    <row r="525" customFormat="false" ht="12.75" hidden="false" customHeight="true" outlineLevel="0" collapsed="false">
      <c r="A525" s="175"/>
      <c r="B525" s="261"/>
      <c r="C525" s="262"/>
      <c r="D525" s="175"/>
      <c r="E525" s="175"/>
      <c r="F525" s="175"/>
      <c r="G525" s="175"/>
      <c r="H525" s="175"/>
      <c r="I525" s="175"/>
      <c r="J525" s="175"/>
      <c r="K525" s="175"/>
      <c r="L525" s="175"/>
      <c r="M525" s="175"/>
      <c r="N525" s="175"/>
      <c r="O525" s="175"/>
      <c r="P525" s="175"/>
      <c r="Q525" s="175"/>
      <c r="R525" s="175"/>
      <c r="S525" s="175"/>
      <c r="T525" s="175"/>
      <c r="U525" s="175"/>
      <c r="V525" s="175"/>
      <c r="W525" s="175"/>
      <c r="X525" s="175"/>
      <c r="Y525" s="175"/>
      <c r="Z525" s="175"/>
    </row>
    <row r="526" customFormat="false" ht="12.75" hidden="false" customHeight="true" outlineLevel="0" collapsed="false">
      <c r="A526" s="175"/>
      <c r="B526" s="261"/>
      <c r="C526" s="262"/>
      <c r="D526" s="175"/>
      <c r="E526" s="175"/>
      <c r="F526" s="175"/>
      <c r="G526" s="175"/>
      <c r="H526" s="175"/>
      <c r="I526" s="175"/>
      <c r="J526" s="175"/>
      <c r="K526" s="175"/>
      <c r="L526" s="175"/>
      <c r="M526" s="175"/>
      <c r="N526" s="175"/>
      <c r="O526" s="175"/>
      <c r="P526" s="175"/>
      <c r="Q526" s="175"/>
      <c r="R526" s="175"/>
      <c r="S526" s="175"/>
      <c r="T526" s="175"/>
      <c r="U526" s="175"/>
      <c r="V526" s="175"/>
      <c r="W526" s="175"/>
      <c r="X526" s="175"/>
      <c r="Y526" s="175"/>
      <c r="Z526" s="175"/>
    </row>
    <row r="527" customFormat="false" ht="12.75" hidden="false" customHeight="true" outlineLevel="0" collapsed="false">
      <c r="A527" s="175"/>
      <c r="B527" s="261"/>
      <c r="C527" s="262"/>
      <c r="D527" s="175"/>
      <c r="E527" s="175"/>
      <c r="F527" s="175"/>
      <c r="G527" s="175"/>
      <c r="H527" s="175"/>
      <c r="I527" s="175"/>
      <c r="J527" s="175"/>
      <c r="K527" s="175"/>
      <c r="L527" s="175"/>
      <c r="M527" s="175"/>
      <c r="N527" s="175"/>
      <c r="O527" s="175"/>
      <c r="P527" s="175"/>
      <c r="Q527" s="175"/>
      <c r="R527" s="175"/>
      <c r="S527" s="175"/>
      <c r="T527" s="175"/>
      <c r="U527" s="175"/>
      <c r="V527" s="175"/>
      <c r="W527" s="175"/>
      <c r="X527" s="175"/>
      <c r="Y527" s="175"/>
      <c r="Z527" s="175"/>
    </row>
    <row r="528" customFormat="false" ht="12.75" hidden="false" customHeight="true" outlineLevel="0" collapsed="false">
      <c r="A528" s="175"/>
      <c r="B528" s="261"/>
      <c r="C528" s="262"/>
      <c r="D528" s="175"/>
      <c r="E528" s="175"/>
      <c r="F528" s="175"/>
      <c r="G528" s="175"/>
      <c r="H528" s="175"/>
      <c r="I528" s="175"/>
      <c r="J528" s="175"/>
      <c r="K528" s="175"/>
      <c r="L528" s="175"/>
      <c r="M528" s="175"/>
      <c r="N528" s="175"/>
      <c r="O528" s="175"/>
      <c r="P528" s="175"/>
      <c r="Q528" s="175"/>
      <c r="R528" s="175"/>
      <c r="S528" s="175"/>
      <c r="T528" s="175"/>
      <c r="U528" s="175"/>
      <c r="V528" s="175"/>
      <c r="W528" s="175"/>
      <c r="X528" s="175"/>
      <c r="Y528" s="175"/>
      <c r="Z528" s="175"/>
    </row>
    <row r="529" customFormat="false" ht="12.75" hidden="false" customHeight="true" outlineLevel="0" collapsed="false">
      <c r="A529" s="175"/>
      <c r="B529" s="261"/>
      <c r="C529" s="262"/>
      <c r="D529" s="175"/>
      <c r="E529" s="175"/>
      <c r="F529" s="175"/>
      <c r="G529" s="175"/>
      <c r="H529" s="175"/>
      <c r="I529" s="175"/>
      <c r="J529" s="175"/>
      <c r="K529" s="175"/>
      <c r="L529" s="175"/>
      <c r="M529" s="175"/>
      <c r="N529" s="175"/>
      <c r="O529" s="175"/>
      <c r="P529" s="175"/>
      <c r="Q529" s="175"/>
      <c r="R529" s="175"/>
      <c r="S529" s="175"/>
      <c r="T529" s="175"/>
      <c r="U529" s="175"/>
      <c r="V529" s="175"/>
      <c r="W529" s="175"/>
      <c r="X529" s="175"/>
      <c r="Y529" s="175"/>
      <c r="Z529" s="175"/>
    </row>
    <row r="530" customFormat="false" ht="12.75" hidden="false" customHeight="true" outlineLevel="0" collapsed="false">
      <c r="A530" s="175"/>
      <c r="B530" s="261"/>
      <c r="C530" s="262"/>
      <c r="D530" s="175"/>
      <c r="E530" s="175"/>
      <c r="F530" s="175"/>
      <c r="G530" s="175"/>
      <c r="H530" s="175"/>
      <c r="I530" s="175"/>
      <c r="J530" s="175"/>
      <c r="K530" s="175"/>
      <c r="L530" s="175"/>
      <c r="M530" s="175"/>
      <c r="N530" s="175"/>
      <c r="O530" s="175"/>
      <c r="P530" s="175"/>
      <c r="Q530" s="175"/>
      <c r="R530" s="175"/>
      <c r="S530" s="175"/>
      <c r="T530" s="175"/>
      <c r="U530" s="175"/>
      <c r="V530" s="175"/>
      <c r="W530" s="175"/>
      <c r="X530" s="175"/>
      <c r="Y530" s="175"/>
      <c r="Z530" s="175"/>
    </row>
    <row r="531" customFormat="false" ht="12.75" hidden="false" customHeight="true" outlineLevel="0" collapsed="false">
      <c r="A531" s="175"/>
      <c r="B531" s="261"/>
      <c r="C531" s="262"/>
      <c r="D531" s="175"/>
      <c r="E531" s="175"/>
      <c r="F531" s="175"/>
      <c r="G531" s="175"/>
      <c r="H531" s="175"/>
      <c r="I531" s="175"/>
      <c r="J531" s="175"/>
      <c r="K531" s="175"/>
      <c r="L531" s="175"/>
      <c r="M531" s="175"/>
      <c r="N531" s="175"/>
      <c r="O531" s="175"/>
      <c r="P531" s="175"/>
      <c r="Q531" s="175"/>
      <c r="R531" s="175"/>
      <c r="S531" s="175"/>
      <c r="T531" s="175"/>
      <c r="U531" s="175"/>
      <c r="V531" s="175"/>
      <c r="W531" s="175"/>
      <c r="X531" s="175"/>
      <c r="Y531" s="175"/>
      <c r="Z531" s="175"/>
    </row>
    <row r="532" customFormat="false" ht="12.75" hidden="false" customHeight="true" outlineLevel="0" collapsed="false">
      <c r="A532" s="175"/>
      <c r="B532" s="261"/>
      <c r="C532" s="262"/>
      <c r="D532" s="175"/>
      <c r="E532" s="175"/>
      <c r="F532" s="175"/>
      <c r="G532" s="175"/>
      <c r="H532" s="175"/>
      <c r="I532" s="175"/>
      <c r="J532" s="175"/>
      <c r="K532" s="175"/>
      <c r="L532" s="175"/>
      <c r="M532" s="175"/>
      <c r="N532" s="175"/>
      <c r="O532" s="175"/>
      <c r="P532" s="175"/>
      <c r="Q532" s="175"/>
      <c r="R532" s="175"/>
      <c r="S532" s="175"/>
      <c r="T532" s="175"/>
      <c r="U532" s="175"/>
      <c r="V532" s="175"/>
      <c r="W532" s="175"/>
      <c r="X532" s="175"/>
      <c r="Y532" s="175"/>
      <c r="Z532" s="175"/>
    </row>
    <row r="533" customFormat="false" ht="12.75" hidden="false" customHeight="true" outlineLevel="0" collapsed="false">
      <c r="A533" s="175"/>
      <c r="B533" s="261"/>
      <c r="C533" s="262"/>
      <c r="D533" s="175"/>
      <c r="E533" s="175"/>
      <c r="F533" s="175"/>
      <c r="G533" s="175"/>
      <c r="H533" s="175"/>
      <c r="I533" s="175"/>
      <c r="J533" s="175"/>
      <c r="K533" s="175"/>
      <c r="L533" s="175"/>
      <c r="M533" s="175"/>
      <c r="N533" s="175"/>
      <c r="O533" s="175"/>
      <c r="P533" s="175"/>
      <c r="Q533" s="175"/>
      <c r="R533" s="175"/>
      <c r="S533" s="175"/>
      <c r="T533" s="175"/>
      <c r="U533" s="175"/>
      <c r="V533" s="175"/>
      <c r="W533" s="175"/>
      <c r="X533" s="175"/>
      <c r="Y533" s="175"/>
      <c r="Z533" s="175"/>
    </row>
    <row r="534" customFormat="false" ht="12.75" hidden="false" customHeight="true" outlineLevel="0" collapsed="false">
      <c r="A534" s="175"/>
      <c r="B534" s="261"/>
      <c r="C534" s="262"/>
      <c r="D534" s="175"/>
      <c r="E534" s="175"/>
      <c r="F534" s="17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5"/>
      <c r="Q534" s="175"/>
      <c r="R534" s="175"/>
      <c r="S534" s="175"/>
      <c r="T534" s="175"/>
      <c r="U534" s="175"/>
      <c r="V534" s="175"/>
      <c r="W534" s="175"/>
      <c r="X534" s="175"/>
      <c r="Y534" s="175"/>
      <c r="Z534" s="175"/>
    </row>
    <row r="535" customFormat="false" ht="12.75" hidden="false" customHeight="true" outlineLevel="0" collapsed="false">
      <c r="A535" s="175"/>
      <c r="B535" s="261"/>
      <c r="C535" s="262"/>
      <c r="D535" s="175"/>
      <c r="E535" s="175"/>
      <c r="F535" s="175"/>
      <c r="G535" s="175"/>
      <c r="H535" s="175"/>
      <c r="I535" s="175"/>
      <c r="J535" s="175"/>
      <c r="K535" s="175"/>
      <c r="L535" s="175"/>
      <c r="M535" s="175"/>
      <c r="N535" s="175"/>
      <c r="O535" s="175"/>
      <c r="P535" s="175"/>
      <c r="Q535" s="175"/>
      <c r="R535" s="175"/>
      <c r="S535" s="175"/>
      <c r="T535" s="175"/>
      <c r="U535" s="175"/>
      <c r="V535" s="175"/>
      <c r="W535" s="175"/>
      <c r="X535" s="175"/>
      <c r="Y535" s="175"/>
      <c r="Z535" s="175"/>
    </row>
    <row r="536" customFormat="false" ht="12.75" hidden="false" customHeight="true" outlineLevel="0" collapsed="false">
      <c r="A536" s="175"/>
      <c r="B536" s="261"/>
      <c r="C536" s="262"/>
      <c r="D536" s="175"/>
      <c r="E536" s="175"/>
      <c r="F536" s="175"/>
      <c r="G536" s="175"/>
      <c r="H536" s="175"/>
      <c r="I536" s="175"/>
      <c r="J536" s="175"/>
      <c r="K536" s="175"/>
      <c r="L536" s="175"/>
      <c r="M536" s="175"/>
      <c r="N536" s="175"/>
      <c r="O536" s="175"/>
      <c r="P536" s="175"/>
      <c r="Q536" s="175"/>
      <c r="R536" s="175"/>
      <c r="S536" s="175"/>
      <c r="T536" s="175"/>
      <c r="U536" s="175"/>
      <c r="V536" s="175"/>
      <c r="W536" s="175"/>
      <c r="X536" s="175"/>
      <c r="Y536" s="175"/>
      <c r="Z536" s="175"/>
    </row>
    <row r="537" customFormat="false" ht="12.75" hidden="false" customHeight="true" outlineLevel="0" collapsed="false">
      <c r="A537" s="175"/>
      <c r="B537" s="261"/>
      <c r="C537" s="262"/>
      <c r="D537" s="175"/>
      <c r="E537" s="175"/>
      <c r="F537" s="175"/>
      <c r="G537" s="175"/>
      <c r="H537" s="175"/>
      <c r="I537" s="175"/>
      <c r="J537" s="175"/>
      <c r="K537" s="175"/>
      <c r="L537" s="175"/>
      <c r="M537" s="175"/>
      <c r="N537" s="175"/>
      <c r="O537" s="175"/>
      <c r="P537" s="175"/>
      <c r="Q537" s="175"/>
      <c r="R537" s="175"/>
      <c r="S537" s="175"/>
      <c r="T537" s="175"/>
      <c r="U537" s="175"/>
      <c r="V537" s="175"/>
      <c r="W537" s="175"/>
      <c r="X537" s="175"/>
      <c r="Y537" s="175"/>
      <c r="Z537" s="175"/>
    </row>
    <row r="538" customFormat="false" ht="12.75" hidden="false" customHeight="true" outlineLevel="0" collapsed="false">
      <c r="A538" s="175"/>
      <c r="B538" s="261"/>
      <c r="C538" s="262"/>
      <c r="D538" s="175"/>
      <c r="E538" s="175"/>
      <c r="F538" s="175"/>
      <c r="G538" s="175"/>
      <c r="H538" s="175"/>
      <c r="I538" s="175"/>
      <c r="J538" s="175"/>
      <c r="K538" s="175"/>
      <c r="L538" s="175"/>
      <c r="M538" s="175"/>
      <c r="N538" s="175"/>
      <c r="O538" s="175"/>
      <c r="P538" s="175"/>
      <c r="Q538" s="175"/>
      <c r="R538" s="175"/>
      <c r="S538" s="175"/>
      <c r="T538" s="175"/>
      <c r="U538" s="175"/>
      <c r="V538" s="175"/>
      <c r="W538" s="175"/>
      <c r="X538" s="175"/>
      <c r="Y538" s="175"/>
      <c r="Z538" s="175"/>
    </row>
    <row r="539" customFormat="false" ht="12.75" hidden="false" customHeight="true" outlineLevel="0" collapsed="false">
      <c r="A539" s="175"/>
      <c r="B539" s="261"/>
      <c r="C539" s="262"/>
      <c r="D539" s="175"/>
      <c r="E539" s="175"/>
      <c r="F539" s="175"/>
      <c r="G539" s="175"/>
      <c r="H539" s="175"/>
      <c r="I539" s="175"/>
      <c r="J539" s="175"/>
      <c r="K539" s="175"/>
      <c r="L539" s="175"/>
      <c r="M539" s="175"/>
      <c r="N539" s="175"/>
      <c r="O539" s="175"/>
      <c r="P539" s="175"/>
      <c r="Q539" s="175"/>
      <c r="R539" s="175"/>
      <c r="S539" s="175"/>
      <c r="T539" s="175"/>
      <c r="U539" s="175"/>
      <c r="V539" s="175"/>
      <c r="W539" s="175"/>
      <c r="X539" s="175"/>
      <c r="Y539" s="175"/>
      <c r="Z539" s="175"/>
    </row>
    <row r="540" customFormat="false" ht="12.75" hidden="false" customHeight="true" outlineLevel="0" collapsed="false">
      <c r="A540" s="175"/>
      <c r="B540" s="261"/>
      <c r="C540" s="262"/>
      <c r="D540" s="175"/>
      <c r="E540" s="175"/>
      <c r="F540" s="175"/>
      <c r="G540" s="175"/>
      <c r="H540" s="175"/>
      <c r="I540" s="175"/>
      <c r="J540" s="175"/>
      <c r="K540" s="175"/>
      <c r="L540" s="175"/>
      <c r="M540" s="175"/>
      <c r="N540" s="175"/>
      <c r="O540" s="175"/>
      <c r="P540" s="175"/>
      <c r="Q540" s="175"/>
      <c r="R540" s="175"/>
      <c r="S540" s="175"/>
      <c r="T540" s="175"/>
      <c r="U540" s="175"/>
      <c r="V540" s="175"/>
      <c r="W540" s="175"/>
      <c r="X540" s="175"/>
      <c r="Y540" s="175"/>
      <c r="Z540" s="175"/>
    </row>
    <row r="541" customFormat="false" ht="12.75" hidden="false" customHeight="true" outlineLevel="0" collapsed="false">
      <c r="A541" s="175"/>
      <c r="B541" s="261"/>
      <c r="C541" s="262"/>
      <c r="D541" s="175"/>
      <c r="E541" s="175"/>
      <c r="F541" s="175"/>
      <c r="G541" s="175"/>
      <c r="H541" s="175"/>
      <c r="I541" s="175"/>
      <c r="J541" s="175"/>
      <c r="K541" s="175"/>
      <c r="L541" s="175"/>
      <c r="M541" s="175"/>
      <c r="N541" s="175"/>
      <c r="O541" s="175"/>
      <c r="P541" s="175"/>
      <c r="Q541" s="175"/>
      <c r="R541" s="175"/>
      <c r="S541" s="175"/>
      <c r="T541" s="175"/>
      <c r="U541" s="175"/>
      <c r="V541" s="175"/>
      <c r="W541" s="175"/>
      <c r="X541" s="175"/>
      <c r="Y541" s="175"/>
      <c r="Z541" s="175"/>
    </row>
    <row r="542" customFormat="false" ht="12.75" hidden="false" customHeight="true" outlineLevel="0" collapsed="false">
      <c r="A542" s="175"/>
      <c r="B542" s="261"/>
      <c r="C542" s="262"/>
      <c r="D542" s="175"/>
      <c r="E542" s="175"/>
      <c r="F542" s="175"/>
      <c r="G542" s="175"/>
      <c r="H542" s="175"/>
      <c r="I542" s="175"/>
      <c r="J542" s="175"/>
      <c r="K542" s="175"/>
      <c r="L542" s="175"/>
      <c r="M542" s="175"/>
      <c r="N542" s="175"/>
      <c r="O542" s="175"/>
      <c r="P542" s="175"/>
      <c r="Q542" s="175"/>
      <c r="R542" s="175"/>
      <c r="S542" s="175"/>
      <c r="T542" s="175"/>
      <c r="U542" s="175"/>
      <c r="V542" s="175"/>
      <c r="W542" s="175"/>
      <c r="X542" s="175"/>
      <c r="Y542" s="175"/>
      <c r="Z542" s="175"/>
    </row>
    <row r="543" customFormat="false" ht="12.75" hidden="false" customHeight="true" outlineLevel="0" collapsed="false">
      <c r="A543" s="175"/>
      <c r="B543" s="261"/>
      <c r="C543" s="262"/>
      <c r="D543" s="175"/>
      <c r="E543" s="175"/>
      <c r="F543" s="175"/>
      <c r="G543" s="175"/>
      <c r="H543" s="175"/>
      <c r="I543" s="175"/>
      <c r="J543" s="175"/>
      <c r="K543" s="175"/>
      <c r="L543" s="175"/>
      <c r="M543" s="175"/>
      <c r="N543" s="175"/>
      <c r="O543" s="175"/>
      <c r="P543" s="175"/>
      <c r="Q543" s="175"/>
      <c r="R543" s="175"/>
      <c r="S543" s="175"/>
      <c r="T543" s="175"/>
      <c r="U543" s="175"/>
      <c r="V543" s="175"/>
      <c r="W543" s="175"/>
      <c r="X543" s="175"/>
      <c r="Y543" s="175"/>
      <c r="Z543" s="175"/>
    </row>
    <row r="544" customFormat="false" ht="12.75" hidden="false" customHeight="true" outlineLevel="0" collapsed="false">
      <c r="A544" s="175"/>
      <c r="B544" s="261"/>
      <c r="C544" s="262"/>
      <c r="D544" s="175"/>
      <c r="E544" s="175"/>
      <c r="F544" s="175"/>
      <c r="G544" s="175"/>
      <c r="H544" s="175"/>
      <c r="I544" s="175"/>
      <c r="J544" s="175"/>
      <c r="K544" s="175"/>
      <c r="L544" s="175"/>
      <c r="M544" s="175"/>
      <c r="N544" s="175"/>
      <c r="O544" s="175"/>
      <c r="P544" s="175"/>
      <c r="Q544" s="175"/>
      <c r="R544" s="175"/>
      <c r="S544" s="175"/>
      <c r="T544" s="175"/>
      <c r="U544" s="175"/>
      <c r="V544" s="175"/>
      <c r="W544" s="175"/>
      <c r="X544" s="175"/>
      <c r="Y544" s="175"/>
      <c r="Z544" s="175"/>
    </row>
    <row r="545" customFormat="false" ht="12.75" hidden="false" customHeight="true" outlineLevel="0" collapsed="false">
      <c r="A545" s="175"/>
      <c r="B545" s="261"/>
      <c r="C545" s="262"/>
      <c r="D545" s="175"/>
      <c r="E545" s="175"/>
      <c r="F545" s="175"/>
      <c r="G545" s="175"/>
      <c r="H545" s="175"/>
      <c r="I545" s="175"/>
      <c r="J545" s="175"/>
      <c r="K545" s="175"/>
      <c r="L545" s="175"/>
      <c r="M545" s="175"/>
      <c r="N545" s="175"/>
      <c r="O545" s="175"/>
      <c r="P545" s="175"/>
      <c r="Q545" s="175"/>
      <c r="R545" s="175"/>
      <c r="S545" s="175"/>
      <c r="T545" s="175"/>
      <c r="U545" s="175"/>
      <c r="V545" s="175"/>
      <c r="W545" s="175"/>
      <c r="X545" s="175"/>
      <c r="Y545" s="175"/>
      <c r="Z545" s="175"/>
    </row>
    <row r="546" customFormat="false" ht="12.75" hidden="false" customHeight="true" outlineLevel="0" collapsed="false">
      <c r="A546" s="175"/>
      <c r="B546" s="261"/>
      <c r="C546" s="262"/>
      <c r="D546" s="175"/>
      <c r="E546" s="175"/>
      <c r="F546" s="175"/>
      <c r="G546" s="175"/>
      <c r="H546" s="175"/>
      <c r="I546" s="175"/>
      <c r="J546" s="175"/>
      <c r="K546" s="175"/>
      <c r="L546" s="175"/>
      <c r="M546" s="175"/>
      <c r="N546" s="175"/>
      <c r="O546" s="175"/>
      <c r="P546" s="175"/>
      <c r="Q546" s="175"/>
      <c r="R546" s="175"/>
      <c r="S546" s="175"/>
      <c r="T546" s="175"/>
      <c r="U546" s="175"/>
      <c r="V546" s="175"/>
      <c r="W546" s="175"/>
      <c r="X546" s="175"/>
      <c r="Y546" s="175"/>
      <c r="Z546" s="175"/>
    </row>
    <row r="547" customFormat="false" ht="12.75" hidden="false" customHeight="true" outlineLevel="0" collapsed="false">
      <c r="A547" s="175"/>
      <c r="B547" s="261"/>
      <c r="C547" s="262"/>
      <c r="D547" s="175"/>
      <c r="E547" s="175"/>
      <c r="F547" s="175"/>
      <c r="G547" s="175"/>
      <c r="H547" s="175"/>
      <c r="I547" s="175"/>
      <c r="J547" s="175"/>
      <c r="K547" s="175"/>
      <c r="L547" s="175"/>
      <c r="M547" s="175"/>
      <c r="N547" s="175"/>
      <c r="O547" s="175"/>
      <c r="P547" s="175"/>
      <c r="Q547" s="175"/>
      <c r="R547" s="175"/>
      <c r="S547" s="175"/>
      <c r="T547" s="175"/>
      <c r="U547" s="175"/>
      <c r="V547" s="175"/>
      <c r="W547" s="175"/>
      <c r="X547" s="175"/>
      <c r="Y547" s="175"/>
      <c r="Z547" s="175"/>
    </row>
    <row r="548" customFormat="false" ht="12.75" hidden="false" customHeight="true" outlineLevel="0" collapsed="false">
      <c r="A548" s="175"/>
      <c r="B548" s="261"/>
      <c r="C548" s="262"/>
      <c r="D548" s="175"/>
      <c r="E548" s="175"/>
      <c r="F548" s="175"/>
      <c r="G548" s="175"/>
      <c r="H548" s="175"/>
      <c r="I548" s="175"/>
      <c r="J548" s="175"/>
      <c r="K548" s="175"/>
      <c r="L548" s="175"/>
      <c r="M548" s="175"/>
      <c r="N548" s="175"/>
      <c r="O548" s="175"/>
      <c r="P548" s="175"/>
      <c r="Q548" s="175"/>
      <c r="R548" s="175"/>
      <c r="S548" s="175"/>
      <c r="T548" s="175"/>
      <c r="U548" s="175"/>
      <c r="V548" s="175"/>
      <c r="W548" s="175"/>
      <c r="X548" s="175"/>
      <c r="Y548" s="175"/>
      <c r="Z548" s="175"/>
    </row>
    <row r="549" customFormat="false" ht="12.75" hidden="false" customHeight="true" outlineLevel="0" collapsed="false">
      <c r="A549" s="175"/>
      <c r="B549" s="261"/>
      <c r="C549" s="262"/>
      <c r="D549" s="175"/>
      <c r="E549" s="175"/>
      <c r="F549" s="175"/>
      <c r="G549" s="175"/>
      <c r="H549" s="175"/>
      <c r="I549" s="175"/>
      <c r="J549" s="175"/>
      <c r="K549" s="175"/>
      <c r="L549" s="175"/>
      <c r="M549" s="175"/>
      <c r="N549" s="175"/>
      <c r="O549" s="175"/>
      <c r="P549" s="175"/>
      <c r="Q549" s="175"/>
      <c r="R549" s="175"/>
      <c r="S549" s="175"/>
      <c r="T549" s="175"/>
      <c r="U549" s="175"/>
      <c r="V549" s="175"/>
      <c r="W549" s="175"/>
      <c r="X549" s="175"/>
      <c r="Y549" s="175"/>
      <c r="Z549" s="175"/>
    </row>
    <row r="550" customFormat="false" ht="12.75" hidden="false" customHeight="true" outlineLevel="0" collapsed="false">
      <c r="A550" s="175"/>
      <c r="B550" s="261"/>
      <c r="C550" s="262"/>
      <c r="D550" s="175"/>
      <c r="E550" s="175"/>
      <c r="F550" s="175"/>
      <c r="G550" s="175"/>
      <c r="H550" s="175"/>
      <c r="I550" s="175"/>
      <c r="J550" s="175"/>
      <c r="K550" s="175"/>
      <c r="L550" s="175"/>
      <c r="M550" s="175"/>
      <c r="N550" s="175"/>
      <c r="O550" s="175"/>
      <c r="P550" s="175"/>
      <c r="Q550" s="175"/>
      <c r="R550" s="175"/>
      <c r="S550" s="175"/>
      <c r="T550" s="175"/>
      <c r="U550" s="175"/>
      <c r="V550" s="175"/>
      <c r="W550" s="175"/>
      <c r="X550" s="175"/>
      <c r="Y550" s="175"/>
      <c r="Z550" s="175"/>
    </row>
    <row r="551" customFormat="false" ht="12.75" hidden="false" customHeight="true" outlineLevel="0" collapsed="false">
      <c r="A551" s="175"/>
      <c r="B551" s="261"/>
      <c r="C551" s="262"/>
      <c r="D551" s="175"/>
      <c r="E551" s="175"/>
      <c r="F551" s="175"/>
      <c r="G551" s="175"/>
      <c r="H551" s="175"/>
      <c r="I551" s="175"/>
      <c r="J551" s="175"/>
      <c r="K551" s="175"/>
      <c r="L551" s="175"/>
      <c r="M551" s="175"/>
      <c r="N551" s="175"/>
      <c r="O551" s="175"/>
      <c r="P551" s="175"/>
      <c r="Q551" s="175"/>
      <c r="R551" s="175"/>
      <c r="S551" s="175"/>
      <c r="T551" s="175"/>
      <c r="U551" s="175"/>
      <c r="V551" s="175"/>
      <c r="W551" s="175"/>
      <c r="X551" s="175"/>
      <c r="Y551" s="175"/>
      <c r="Z551" s="175"/>
    </row>
    <row r="552" customFormat="false" ht="12.75" hidden="false" customHeight="true" outlineLevel="0" collapsed="false">
      <c r="A552" s="175"/>
      <c r="B552" s="261"/>
      <c r="C552" s="262"/>
      <c r="D552" s="175"/>
      <c r="E552" s="175"/>
      <c r="F552" s="175"/>
      <c r="G552" s="175"/>
      <c r="H552" s="175"/>
      <c r="I552" s="175"/>
      <c r="J552" s="175"/>
      <c r="K552" s="175"/>
      <c r="L552" s="175"/>
      <c r="M552" s="175"/>
      <c r="N552" s="175"/>
      <c r="O552" s="175"/>
      <c r="P552" s="175"/>
      <c r="Q552" s="175"/>
      <c r="R552" s="175"/>
      <c r="S552" s="175"/>
      <c r="T552" s="175"/>
      <c r="U552" s="175"/>
      <c r="V552" s="175"/>
      <c r="W552" s="175"/>
      <c r="X552" s="175"/>
      <c r="Y552" s="175"/>
      <c r="Z552" s="175"/>
    </row>
    <row r="553" customFormat="false" ht="12.75" hidden="false" customHeight="true" outlineLevel="0" collapsed="false">
      <c r="A553" s="175"/>
      <c r="B553" s="261"/>
      <c r="C553" s="262"/>
      <c r="D553" s="175"/>
      <c r="E553" s="175"/>
      <c r="F553" s="175"/>
      <c r="G553" s="175"/>
      <c r="H553" s="175"/>
      <c r="I553" s="175"/>
      <c r="J553" s="175"/>
      <c r="K553" s="175"/>
      <c r="L553" s="175"/>
      <c r="M553" s="175"/>
      <c r="N553" s="175"/>
      <c r="O553" s="175"/>
      <c r="P553" s="175"/>
      <c r="Q553" s="175"/>
      <c r="R553" s="175"/>
      <c r="S553" s="175"/>
      <c r="T553" s="175"/>
      <c r="U553" s="175"/>
      <c r="V553" s="175"/>
      <c r="W553" s="175"/>
      <c r="X553" s="175"/>
      <c r="Y553" s="175"/>
      <c r="Z553" s="175"/>
    </row>
    <row r="554" customFormat="false" ht="12.75" hidden="false" customHeight="true" outlineLevel="0" collapsed="false">
      <c r="A554" s="175"/>
      <c r="B554" s="261"/>
      <c r="C554" s="262"/>
      <c r="D554" s="175"/>
      <c r="E554" s="175"/>
      <c r="F554" s="175"/>
      <c r="G554" s="175"/>
      <c r="H554" s="175"/>
      <c r="I554" s="175"/>
      <c r="J554" s="175"/>
      <c r="K554" s="175"/>
      <c r="L554" s="175"/>
      <c r="M554" s="175"/>
      <c r="N554" s="175"/>
      <c r="O554" s="175"/>
      <c r="P554" s="175"/>
      <c r="Q554" s="175"/>
      <c r="R554" s="175"/>
      <c r="S554" s="175"/>
      <c r="T554" s="175"/>
      <c r="U554" s="175"/>
      <c r="V554" s="175"/>
      <c r="W554" s="175"/>
      <c r="X554" s="175"/>
      <c r="Y554" s="175"/>
      <c r="Z554" s="175"/>
    </row>
    <row r="555" customFormat="false" ht="12.75" hidden="false" customHeight="true" outlineLevel="0" collapsed="false">
      <c r="A555" s="175"/>
      <c r="B555" s="261"/>
      <c r="C555" s="262"/>
      <c r="D555" s="175"/>
      <c r="E555" s="175"/>
      <c r="F555" s="175"/>
      <c r="G555" s="175"/>
      <c r="H555" s="175"/>
      <c r="I555" s="175"/>
      <c r="J555" s="175"/>
      <c r="K555" s="175"/>
      <c r="L555" s="175"/>
      <c r="M555" s="175"/>
      <c r="N555" s="175"/>
      <c r="O555" s="175"/>
      <c r="P555" s="175"/>
      <c r="Q555" s="175"/>
      <c r="R555" s="175"/>
      <c r="S555" s="175"/>
      <c r="T555" s="175"/>
      <c r="U555" s="175"/>
      <c r="V555" s="175"/>
      <c r="W555" s="175"/>
      <c r="X555" s="175"/>
      <c r="Y555" s="175"/>
      <c r="Z555" s="175"/>
    </row>
    <row r="556" customFormat="false" ht="12.75" hidden="false" customHeight="true" outlineLevel="0" collapsed="false">
      <c r="A556" s="175"/>
      <c r="B556" s="261"/>
      <c r="C556" s="262"/>
      <c r="D556" s="175"/>
      <c r="E556" s="175"/>
      <c r="F556" s="175"/>
      <c r="G556" s="175"/>
      <c r="H556" s="175"/>
      <c r="I556" s="175"/>
      <c r="J556" s="175"/>
      <c r="K556" s="175"/>
      <c r="L556" s="175"/>
      <c r="M556" s="175"/>
      <c r="N556" s="175"/>
      <c r="O556" s="175"/>
      <c r="P556" s="175"/>
      <c r="Q556" s="175"/>
      <c r="R556" s="175"/>
      <c r="S556" s="175"/>
      <c r="T556" s="175"/>
      <c r="U556" s="175"/>
      <c r="V556" s="175"/>
      <c r="W556" s="175"/>
      <c r="X556" s="175"/>
      <c r="Y556" s="175"/>
      <c r="Z556" s="175"/>
    </row>
    <row r="557" customFormat="false" ht="12.75" hidden="false" customHeight="true" outlineLevel="0" collapsed="false">
      <c r="A557" s="175"/>
      <c r="B557" s="261"/>
      <c r="C557" s="262"/>
      <c r="D557" s="175"/>
      <c r="E557" s="175"/>
      <c r="F557" s="175"/>
      <c r="G557" s="175"/>
      <c r="H557" s="175"/>
      <c r="I557" s="175"/>
      <c r="J557" s="175"/>
      <c r="K557" s="175"/>
      <c r="L557" s="175"/>
      <c r="M557" s="175"/>
      <c r="N557" s="175"/>
      <c r="O557" s="175"/>
      <c r="P557" s="175"/>
      <c r="Q557" s="175"/>
      <c r="R557" s="175"/>
      <c r="S557" s="175"/>
      <c r="T557" s="175"/>
      <c r="U557" s="175"/>
      <c r="V557" s="175"/>
      <c r="W557" s="175"/>
      <c r="X557" s="175"/>
      <c r="Y557" s="175"/>
      <c r="Z557" s="175"/>
    </row>
    <row r="558" customFormat="false" ht="12.75" hidden="false" customHeight="true" outlineLevel="0" collapsed="false">
      <c r="A558" s="175"/>
      <c r="B558" s="261"/>
      <c r="C558" s="262"/>
      <c r="D558" s="175"/>
      <c r="E558" s="175"/>
      <c r="F558" s="175"/>
      <c r="G558" s="175"/>
      <c r="H558" s="175"/>
      <c r="I558" s="175"/>
      <c r="J558" s="175"/>
      <c r="K558" s="175"/>
      <c r="L558" s="175"/>
      <c r="M558" s="175"/>
      <c r="N558" s="175"/>
      <c r="O558" s="175"/>
      <c r="P558" s="175"/>
      <c r="Q558" s="175"/>
      <c r="R558" s="175"/>
      <c r="S558" s="175"/>
      <c r="T558" s="175"/>
      <c r="U558" s="175"/>
      <c r="V558" s="175"/>
      <c r="W558" s="175"/>
      <c r="X558" s="175"/>
      <c r="Y558" s="175"/>
      <c r="Z558" s="175"/>
    </row>
    <row r="559" customFormat="false" ht="12.75" hidden="false" customHeight="true" outlineLevel="0" collapsed="false">
      <c r="A559" s="175"/>
      <c r="B559" s="261"/>
      <c r="C559" s="262"/>
      <c r="D559" s="175"/>
      <c r="E559" s="175"/>
      <c r="F559" s="175"/>
      <c r="G559" s="175"/>
      <c r="H559" s="175"/>
      <c r="I559" s="175"/>
      <c r="J559" s="175"/>
      <c r="K559" s="175"/>
      <c r="L559" s="175"/>
      <c r="M559" s="175"/>
      <c r="N559" s="175"/>
      <c r="O559" s="175"/>
      <c r="P559" s="175"/>
      <c r="Q559" s="175"/>
      <c r="R559" s="175"/>
      <c r="S559" s="175"/>
      <c r="T559" s="175"/>
      <c r="U559" s="175"/>
      <c r="V559" s="175"/>
      <c r="W559" s="175"/>
      <c r="X559" s="175"/>
      <c r="Y559" s="175"/>
      <c r="Z559" s="175"/>
    </row>
    <row r="560" customFormat="false" ht="12.75" hidden="false" customHeight="true" outlineLevel="0" collapsed="false">
      <c r="A560" s="175"/>
      <c r="B560" s="261"/>
      <c r="C560" s="262"/>
      <c r="D560" s="175"/>
      <c r="E560" s="175"/>
      <c r="F560" s="175"/>
      <c r="G560" s="175"/>
      <c r="H560" s="175"/>
      <c r="I560" s="175"/>
      <c r="J560" s="175"/>
      <c r="K560" s="175"/>
      <c r="L560" s="175"/>
      <c r="M560" s="175"/>
      <c r="N560" s="175"/>
      <c r="O560" s="175"/>
      <c r="P560" s="175"/>
      <c r="Q560" s="175"/>
      <c r="R560" s="175"/>
      <c r="S560" s="175"/>
      <c r="T560" s="175"/>
      <c r="U560" s="175"/>
      <c r="V560" s="175"/>
      <c r="W560" s="175"/>
      <c r="X560" s="175"/>
      <c r="Y560" s="175"/>
      <c r="Z560" s="175"/>
    </row>
    <row r="561" customFormat="false" ht="12.75" hidden="false" customHeight="true" outlineLevel="0" collapsed="false">
      <c r="A561" s="175"/>
      <c r="B561" s="261"/>
      <c r="C561" s="262"/>
      <c r="D561" s="175"/>
      <c r="E561" s="175"/>
      <c r="F561" s="175"/>
      <c r="G561" s="175"/>
      <c r="H561" s="175"/>
      <c r="I561" s="175"/>
      <c r="J561" s="175"/>
      <c r="K561" s="175"/>
      <c r="L561" s="175"/>
      <c r="M561" s="175"/>
      <c r="N561" s="175"/>
      <c r="O561" s="175"/>
      <c r="P561" s="175"/>
      <c r="Q561" s="175"/>
      <c r="R561" s="175"/>
      <c r="S561" s="175"/>
      <c r="T561" s="175"/>
      <c r="U561" s="175"/>
      <c r="V561" s="175"/>
      <c r="W561" s="175"/>
      <c r="X561" s="175"/>
      <c r="Y561" s="175"/>
      <c r="Z561" s="175"/>
    </row>
    <row r="562" customFormat="false" ht="12.75" hidden="false" customHeight="true" outlineLevel="0" collapsed="false">
      <c r="A562" s="175"/>
      <c r="B562" s="261"/>
      <c r="C562" s="262"/>
      <c r="D562" s="175"/>
      <c r="E562" s="175"/>
      <c r="F562" s="175"/>
      <c r="G562" s="175"/>
      <c r="H562" s="175"/>
      <c r="I562" s="175"/>
      <c r="J562" s="175"/>
      <c r="K562" s="175"/>
      <c r="L562" s="175"/>
      <c r="M562" s="175"/>
      <c r="N562" s="175"/>
      <c r="O562" s="175"/>
      <c r="P562" s="175"/>
      <c r="Q562" s="175"/>
      <c r="R562" s="175"/>
      <c r="S562" s="175"/>
      <c r="T562" s="175"/>
      <c r="U562" s="175"/>
      <c r="V562" s="175"/>
      <c r="W562" s="175"/>
      <c r="X562" s="175"/>
      <c r="Y562" s="175"/>
      <c r="Z562" s="175"/>
    </row>
    <row r="563" customFormat="false" ht="12.75" hidden="false" customHeight="true" outlineLevel="0" collapsed="false">
      <c r="A563" s="175"/>
      <c r="B563" s="261"/>
      <c r="C563" s="262"/>
      <c r="D563" s="175"/>
      <c r="E563" s="175"/>
      <c r="F563" s="175"/>
      <c r="G563" s="175"/>
      <c r="H563" s="175"/>
      <c r="I563" s="175"/>
      <c r="J563" s="175"/>
      <c r="K563" s="175"/>
      <c r="L563" s="175"/>
      <c r="M563" s="175"/>
      <c r="N563" s="175"/>
      <c r="O563" s="175"/>
      <c r="P563" s="175"/>
      <c r="Q563" s="175"/>
      <c r="R563" s="175"/>
      <c r="S563" s="175"/>
      <c r="T563" s="175"/>
      <c r="U563" s="175"/>
      <c r="V563" s="175"/>
      <c r="W563" s="175"/>
      <c r="X563" s="175"/>
      <c r="Y563" s="175"/>
      <c r="Z563" s="175"/>
    </row>
    <row r="564" customFormat="false" ht="12.75" hidden="false" customHeight="true" outlineLevel="0" collapsed="false">
      <c r="A564" s="175"/>
      <c r="B564" s="261"/>
      <c r="C564" s="262"/>
      <c r="D564" s="175"/>
      <c r="E564" s="175"/>
      <c r="F564" s="175"/>
      <c r="G564" s="175"/>
      <c r="H564" s="175"/>
      <c r="I564" s="175"/>
      <c r="J564" s="175"/>
      <c r="K564" s="175"/>
      <c r="L564" s="175"/>
      <c r="M564" s="175"/>
      <c r="N564" s="175"/>
      <c r="O564" s="175"/>
      <c r="P564" s="175"/>
      <c r="Q564" s="175"/>
      <c r="R564" s="175"/>
      <c r="S564" s="175"/>
      <c r="T564" s="175"/>
      <c r="U564" s="175"/>
      <c r="V564" s="175"/>
      <c r="W564" s="175"/>
      <c r="X564" s="175"/>
      <c r="Y564" s="175"/>
      <c r="Z564" s="175"/>
    </row>
    <row r="565" customFormat="false" ht="12.75" hidden="false" customHeight="true" outlineLevel="0" collapsed="false">
      <c r="A565" s="175"/>
      <c r="B565" s="261"/>
      <c r="C565" s="262"/>
      <c r="D565" s="175"/>
      <c r="E565" s="175"/>
      <c r="F565" s="175"/>
      <c r="G565" s="175"/>
      <c r="H565" s="175"/>
      <c r="I565" s="175"/>
      <c r="J565" s="175"/>
      <c r="K565" s="175"/>
      <c r="L565" s="175"/>
      <c r="M565" s="175"/>
      <c r="N565" s="175"/>
      <c r="O565" s="175"/>
      <c r="P565" s="175"/>
      <c r="Q565" s="175"/>
      <c r="R565" s="175"/>
      <c r="S565" s="175"/>
      <c r="T565" s="175"/>
      <c r="U565" s="175"/>
      <c r="V565" s="175"/>
      <c r="W565" s="175"/>
      <c r="X565" s="175"/>
      <c r="Y565" s="175"/>
      <c r="Z565" s="175"/>
    </row>
    <row r="566" customFormat="false" ht="12.75" hidden="false" customHeight="true" outlineLevel="0" collapsed="false">
      <c r="A566" s="175"/>
      <c r="B566" s="261"/>
      <c r="C566" s="262"/>
      <c r="D566" s="175"/>
      <c r="E566" s="175"/>
      <c r="F566" s="175"/>
      <c r="G566" s="175"/>
      <c r="H566" s="175"/>
      <c r="I566" s="175"/>
      <c r="J566" s="175"/>
      <c r="K566" s="175"/>
      <c r="L566" s="175"/>
      <c r="M566" s="175"/>
      <c r="N566" s="175"/>
      <c r="O566" s="175"/>
      <c r="P566" s="175"/>
      <c r="Q566" s="175"/>
      <c r="R566" s="175"/>
      <c r="S566" s="175"/>
      <c r="T566" s="175"/>
      <c r="U566" s="175"/>
      <c r="V566" s="175"/>
      <c r="W566" s="175"/>
      <c r="X566" s="175"/>
      <c r="Y566" s="175"/>
      <c r="Z566" s="175"/>
    </row>
    <row r="567" customFormat="false" ht="12.75" hidden="false" customHeight="true" outlineLevel="0" collapsed="false">
      <c r="A567" s="175"/>
      <c r="B567" s="261"/>
      <c r="C567" s="262"/>
      <c r="D567" s="175"/>
      <c r="E567" s="175"/>
      <c r="F567" s="175"/>
      <c r="G567" s="175"/>
      <c r="H567" s="175"/>
      <c r="I567" s="175"/>
      <c r="J567" s="175"/>
      <c r="K567" s="175"/>
      <c r="L567" s="175"/>
      <c r="M567" s="175"/>
      <c r="N567" s="175"/>
      <c r="O567" s="175"/>
      <c r="P567" s="175"/>
      <c r="Q567" s="175"/>
      <c r="R567" s="175"/>
      <c r="S567" s="175"/>
      <c r="T567" s="175"/>
      <c r="U567" s="175"/>
      <c r="V567" s="175"/>
      <c r="W567" s="175"/>
      <c r="X567" s="175"/>
      <c r="Y567" s="175"/>
      <c r="Z567" s="175"/>
    </row>
    <row r="568" customFormat="false" ht="12.75" hidden="false" customHeight="true" outlineLevel="0" collapsed="false">
      <c r="A568" s="175"/>
      <c r="B568" s="261"/>
      <c r="C568" s="262"/>
      <c r="D568" s="175"/>
      <c r="E568" s="175"/>
      <c r="F568" s="175"/>
      <c r="G568" s="175"/>
      <c r="H568" s="175"/>
      <c r="I568" s="175"/>
      <c r="J568" s="175"/>
      <c r="K568" s="175"/>
      <c r="L568" s="175"/>
      <c r="M568" s="175"/>
      <c r="N568" s="175"/>
      <c r="O568" s="175"/>
      <c r="P568" s="175"/>
      <c r="Q568" s="175"/>
      <c r="R568" s="175"/>
      <c r="S568" s="175"/>
      <c r="T568" s="175"/>
      <c r="U568" s="175"/>
      <c r="V568" s="175"/>
      <c r="W568" s="175"/>
      <c r="X568" s="175"/>
      <c r="Y568" s="175"/>
      <c r="Z568" s="175"/>
    </row>
    <row r="569" customFormat="false" ht="12.75" hidden="false" customHeight="true" outlineLevel="0" collapsed="false">
      <c r="A569" s="175"/>
      <c r="B569" s="261"/>
      <c r="C569" s="262"/>
      <c r="D569" s="175"/>
      <c r="E569" s="175"/>
      <c r="F569" s="175"/>
      <c r="G569" s="175"/>
      <c r="H569" s="175"/>
      <c r="I569" s="175"/>
      <c r="J569" s="175"/>
      <c r="K569" s="175"/>
      <c r="L569" s="175"/>
      <c r="M569" s="175"/>
      <c r="N569" s="175"/>
      <c r="O569" s="175"/>
      <c r="P569" s="175"/>
      <c r="Q569" s="175"/>
      <c r="R569" s="175"/>
      <c r="S569" s="175"/>
      <c r="T569" s="175"/>
      <c r="U569" s="175"/>
      <c r="V569" s="175"/>
      <c r="W569" s="175"/>
      <c r="X569" s="175"/>
      <c r="Y569" s="175"/>
      <c r="Z569" s="175"/>
    </row>
    <row r="570" customFormat="false" ht="12.75" hidden="false" customHeight="true" outlineLevel="0" collapsed="false">
      <c r="A570" s="175"/>
      <c r="B570" s="261"/>
      <c r="C570" s="262"/>
      <c r="D570" s="175"/>
      <c r="E570" s="175"/>
      <c r="F570" s="175"/>
      <c r="G570" s="175"/>
      <c r="H570" s="175"/>
      <c r="I570" s="175"/>
      <c r="J570" s="175"/>
      <c r="K570" s="175"/>
      <c r="L570" s="175"/>
      <c r="M570" s="175"/>
      <c r="N570" s="175"/>
      <c r="O570" s="175"/>
      <c r="P570" s="175"/>
      <c r="Q570" s="175"/>
      <c r="R570" s="175"/>
      <c r="S570" s="175"/>
      <c r="T570" s="175"/>
      <c r="U570" s="175"/>
      <c r="V570" s="175"/>
      <c r="W570" s="175"/>
      <c r="X570" s="175"/>
      <c r="Y570" s="175"/>
      <c r="Z570" s="175"/>
    </row>
    <row r="571" customFormat="false" ht="12.75" hidden="false" customHeight="true" outlineLevel="0" collapsed="false">
      <c r="A571" s="175"/>
      <c r="B571" s="261"/>
      <c r="C571" s="262"/>
      <c r="D571" s="175"/>
      <c r="E571" s="175"/>
      <c r="F571" s="175"/>
      <c r="G571" s="175"/>
      <c r="H571" s="175"/>
      <c r="I571" s="175"/>
      <c r="J571" s="175"/>
      <c r="K571" s="175"/>
      <c r="L571" s="175"/>
      <c r="M571" s="175"/>
      <c r="N571" s="175"/>
      <c r="O571" s="175"/>
      <c r="P571" s="175"/>
      <c r="Q571" s="175"/>
      <c r="R571" s="175"/>
      <c r="S571" s="175"/>
      <c r="T571" s="175"/>
      <c r="U571" s="175"/>
      <c r="V571" s="175"/>
      <c r="W571" s="175"/>
      <c r="X571" s="175"/>
      <c r="Y571" s="175"/>
      <c r="Z571" s="175"/>
    </row>
    <row r="572" customFormat="false" ht="12.75" hidden="false" customHeight="true" outlineLevel="0" collapsed="false">
      <c r="A572" s="175"/>
      <c r="B572" s="261"/>
      <c r="C572" s="262"/>
      <c r="D572" s="175"/>
      <c r="E572" s="175"/>
      <c r="F572" s="175"/>
      <c r="G572" s="175"/>
      <c r="H572" s="175"/>
      <c r="I572" s="175"/>
      <c r="J572" s="175"/>
      <c r="K572" s="175"/>
      <c r="L572" s="175"/>
      <c r="M572" s="175"/>
      <c r="N572" s="175"/>
      <c r="O572" s="175"/>
      <c r="P572" s="175"/>
      <c r="Q572" s="175"/>
      <c r="R572" s="175"/>
      <c r="S572" s="175"/>
      <c r="T572" s="175"/>
      <c r="U572" s="175"/>
      <c r="V572" s="175"/>
      <c r="W572" s="175"/>
      <c r="X572" s="175"/>
      <c r="Y572" s="175"/>
      <c r="Z572" s="175"/>
    </row>
    <row r="573" customFormat="false" ht="12.75" hidden="false" customHeight="true" outlineLevel="0" collapsed="false">
      <c r="A573" s="175"/>
      <c r="B573" s="261"/>
      <c r="C573" s="262"/>
      <c r="D573" s="175"/>
      <c r="E573" s="175"/>
      <c r="F573" s="175"/>
      <c r="G573" s="175"/>
      <c r="H573" s="175"/>
      <c r="I573" s="175"/>
      <c r="J573" s="175"/>
      <c r="K573" s="175"/>
      <c r="L573" s="175"/>
      <c r="M573" s="175"/>
      <c r="N573" s="175"/>
      <c r="O573" s="175"/>
      <c r="P573" s="175"/>
      <c r="Q573" s="175"/>
      <c r="R573" s="175"/>
      <c r="S573" s="175"/>
      <c r="T573" s="175"/>
      <c r="U573" s="175"/>
      <c r="V573" s="175"/>
      <c r="W573" s="175"/>
      <c r="X573" s="175"/>
      <c r="Y573" s="175"/>
      <c r="Z573" s="175"/>
    </row>
    <row r="574" customFormat="false" ht="12.75" hidden="false" customHeight="true" outlineLevel="0" collapsed="false">
      <c r="A574" s="175"/>
      <c r="B574" s="261"/>
      <c r="C574" s="262"/>
      <c r="D574" s="175"/>
      <c r="E574" s="175"/>
      <c r="F574" s="175"/>
      <c r="G574" s="175"/>
      <c r="H574" s="175"/>
      <c r="I574" s="175"/>
      <c r="J574" s="175"/>
      <c r="K574" s="175"/>
      <c r="L574" s="175"/>
      <c r="M574" s="175"/>
      <c r="N574" s="175"/>
      <c r="O574" s="175"/>
      <c r="P574" s="175"/>
      <c r="Q574" s="175"/>
      <c r="R574" s="175"/>
      <c r="S574" s="175"/>
      <c r="T574" s="175"/>
      <c r="U574" s="175"/>
      <c r="V574" s="175"/>
      <c r="W574" s="175"/>
      <c r="X574" s="175"/>
      <c r="Y574" s="175"/>
      <c r="Z574" s="175"/>
    </row>
    <row r="575" customFormat="false" ht="12.75" hidden="false" customHeight="true" outlineLevel="0" collapsed="false">
      <c r="A575" s="175"/>
      <c r="B575" s="261"/>
      <c r="C575" s="262"/>
      <c r="D575" s="175"/>
      <c r="E575" s="175"/>
      <c r="F575" s="175"/>
      <c r="G575" s="175"/>
      <c r="H575" s="175"/>
      <c r="I575" s="175"/>
      <c r="J575" s="175"/>
      <c r="K575" s="175"/>
      <c r="L575" s="175"/>
      <c r="M575" s="175"/>
      <c r="N575" s="175"/>
      <c r="O575" s="175"/>
      <c r="P575" s="175"/>
      <c r="Q575" s="175"/>
      <c r="R575" s="175"/>
      <c r="S575" s="175"/>
      <c r="T575" s="175"/>
      <c r="U575" s="175"/>
      <c r="V575" s="175"/>
      <c r="W575" s="175"/>
      <c r="X575" s="175"/>
      <c r="Y575" s="175"/>
      <c r="Z575" s="175"/>
    </row>
    <row r="576" customFormat="false" ht="12.75" hidden="false" customHeight="true" outlineLevel="0" collapsed="false">
      <c r="A576" s="175"/>
      <c r="B576" s="261"/>
      <c r="C576" s="262"/>
      <c r="D576" s="175"/>
      <c r="E576" s="175"/>
      <c r="F576" s="175"/>
      <c r="G576" s="175"/>
      <c r="H576" s="175"/>
      <c r="I576" s="175"/>
      <c r="J576" s="175"/>
      <c r="K576" s="175"/>
      <c r="L576" s="175"/>
      <c r="M576" s="175"/>
      <c r="N576" s="175"/>
      <c r="O576" s="175"/>
      <c r="P576" s="175"/>
      <c r="Q576" s="175"/>
      <c r="R576" s="175"/>
      <c r="S576" s="175"/>
      <c r="T576" s="175"/>
      <c r="U576" s="175"/>
      <c r="V576" s="175"/>
      <c r="W576" s="175"/>
      <c r="X576" s="175"/>
      <c r="Y576" s="175"/>
      <c r="Z576" s="175"/>
    </row>
    <row r="577" customFormat="false" ht="12.75" hidden="false" customHeight="true" outlineLevel="0" collapsed="false">
      <c r="A577" s="175"/>
      <c r="B577" s="261"/>
      <c r="C577" s="262"/>
      <c r="D577" s="175"/>
      <c r="E577" s="175"/>
      <c r="F577" s="175"/>
      <c r="G577" s="175"/>
      <c r="H577" s="175"/>
      <c r="I577" s="175"/>
      <c r="J577" s="175"/>
      <c r="K577" s="175"/>
      <c r="L577" s="175"/>
      <c r="M577" s="175"/>
      <c r="N577" s="175"/>
      <c r="O577" s="175"/>
      <c r="P577" s="175"/>
      <c r="Q577" s="175"/>
      <c r="R577" s="175"/>
      <c r="S577" s="175"/>
      <c r="T577" s="175"/>
      <c r="U577" s="175"/>
      <c r="V577" s="175"/>
      <c r="W577" s="175"/>
      <c r="X577" s="175"/>
      <c r="Y577" s="175"/>
      <c r="Z577" s="175"/>
    </row>
    <row r="578" customFormat="false" ht="12.75" hidden="false" customHeight="true" outlineLevel="0" collapsed="false">
      <c r="A578" s="175"/>
      <c r="B578" s="261"/>
      <c r="C578" s="262"/>
      <c r="D578" s="175"/>
      <c r="E578" s="175"/>
      <c r="F578" s="175"/>
      <c r="G578" s="175"/>
      <c r="H578" s="175"/>
      <c r="I578" s="175"/>
      <c r="J578" s="175"/>
      <c r="K578" s="175"/>
      <c r="L578" s="175"/>
      <c r="M578" s="175"/>
      <c r="N578" s="175"/>
      <c r="O578" s="175"/>
      <c r="P578" s="175"/>
      <c r="Q578" s="175"/>
      <c r="R578" s="175"/>
      <c r="S578" s="175"/>
      <c r="T578" s="175"/>
      <c r="U578" s="175"/>
      <c r="V578" s="175"/>
      <c r="W578" s="175"/>
      <c r="X578" s="175"/>
      <c r="Y578" s="175"/>
      <c r="Z578" s="175"/>
    </row>
    <row r="579" customFormat="false" ht="12.75" hidden="false" customHeight="true" outlineLevel="0" collapsed="false">
      <c r="A579" s="175"/>
      <c r="B579" s="261"/>
      <c r="C579" s="262"/>
      <c r="D579" s="175"/>
      <c r="E579" s="175"/>
      <c r="F579" s="175"/>
      <c r="G579" s="175"/>
      <c r="H579" s="175"/>
      <c r="I579" s="175"/>
      <c r="J579" s="175"/>
      <c r="K579" s="175"/>
      <c r="L579" s="175"/>
      <c r="M579" s="175"/>
      <c r="N579" s="175"/>
      <c r="O579" s="175"/>
      <c r="P579" s="175"/>
      <c r="Q579" s="175"/>
      <c r="R579" s="175"/>
      <c r="S579" s="175"/>
      <c r="T579" s="175"/>
      <c r="U579" s="175"/>
      <c r="V579" s="175"/>
      <c r="W579" s="175"/>
      <c r="X579" s="175"/>
      <c r="Y579" s="175"/>
      <c r="Z579" s="175"/>
    </row>
    <row r="580" customFormat="false" ht="12.75" hidden="false" customHeight="true" outlineLevel="0" collapsed="false">
      <c r="A580" s="175"/>
      <c r="B580" s="261"/>
      <c r="C580" s="262"/>
      <c r="D580" s="175"/>
      <c r="E580" s="175"/>
      <c r="F580" s="175"/>
      <c r="G580" s="175"/>
      <c r="H580" s="175"/>
      <c r="I580" s="175"/>
      <c r="J580" s="175"/>
      <c r="K580" s="175"/>
      <c r="L580" s="175"/>
      <c r="M580" s="175"/>
      <c r="N580" s="175"/>
      <c r="O580" s="175"/>
      <c r="P580" s="175"/>
      <c r="Q580" s="175"/>
      <c r="R580" s="175"/>
      <c r="S580" s="175"/>
      <c r="T580" s="175"/>
      <c r="U580" s="175"/>
      <c r="V580" s="175"/>
      <c r="W580" s="175"/>
      <c r="X580" s="175"/>
      <c r="Y580" s="175"/>
      <c r="Z580" s="175"/>
    </row>
    <row r="581" customFormat="false" ht="12.75" hidden="false" customHeight="true" outlineLevel="0" collapsed="false">
      <c r="A581" s="175"/>
      <c r="B581" s="261"/>
      <c r="C581" s="262"/>
      <c r="D581" s="175"/>
      <c r="E581" s="175"/>
      <c r="F581" s="175"/>
      <c r="G581" s="175"/>
      <c r="H581" s="175"/>
      <c r="I581" s="175"/>
      <c r="J581" s="175"/>
      <c r="K581" s="175"/>
      <c r="L581" s="175"/>
      <c r="M581" s="175"/>
      <c r="N581" s="175"/>
      <c r="O581" s="175"/>
      <c r="P581" s="175"/>
      <c r="Q581" s="175"/>
      <c r="R581" s="175"/>
      <c r="S581" s="175"/>
      <c r="T581" s="175"/>
      <c r="U581" s="175"/>
      <c r="V581" s="175"/>
      <c r="W581" s="175"/>
      <c r="X581" s="175"/>
      <c r="Y581" s="175"/>
      <c r="Z581" s="175"/>
    </row>
    <row r="582" customFormat="false" ht="12.75" hidden="false" customHeight="true" outlineLevel="0" collapsed="false">
      <c r="A582" s="175"/>
      <c r="B582" s="261"/>
      <c r="C582" s="262"/>
      <c r="D582" s="175"/>
      <c r="E582" s="175"/>
      <c r="F582" s="175"/>
      <c r="G582" s="175"/>
      <c r="H582" s="175"/>
      <c r="I582" s="175"/>
      <c r="J582" s="175"/>
      <c r="K582" s="175"/>
      <c r="L582" s="175"/>
      <c r="M582" s="175"/>
      <c r="N582" s="175"/>
      <c r="O582" s="175"/>
      <c r="P582" s="175"/>
      <c r="Q582" s="175"/>
      <c r="R582" s="175"/>
      <c r="S582" s="175"/>
      <c r="T582" s="175"/>
      <c r="U582" s="175"/>
      <c r="V582" s="175"/>
      <c r="W582" s="175"/>
      <c r="X582" s="175"/>
      <c r="Y582" s="175"/>
      <c r="Z582" s="175"/>
    </row>
    <row r="583" customFormat="false" ht="12.75" hidden="false" customHeight="true" outlineLevel="0" collapsed="false">
      <c r="A583" s="175"/>
      <c r="B583" s="261"/>
      <c r="C583" s="262"/>
      <c r="D583" s="175"/>
      <c r="E583" s="175"/>
      <c r="F583" s="175"/>
      <c r="G583" s="175"/>
      <c r="H583" s="175"/>
      <c r="I583" s="175"/>
      <c r="J583" s="175"/>
      <c r="K583" s="175"/>
      <c r="L583" s="175"/>
      <c r="M583" s="175"/>
      <c r="N583" s="175"/>
      <c r="O583" s="175"/>
      <c r="P583" s="175"/>
      <c r="Q583" s="175"/>
      <c r="R583" s="175"/>
      <c r="S583" s="175"/>
      <c r="T583" s="175"/>
      <c r="U583" s="175"/>
      <c r="V583" s="175"/>
      <c r="W583" s="175"/>
      <c r="X583" s="175"/>
      <c r="Y583" s="175"/>
      <c r="Z583" s="175"/>
    </row>
    <row r="584" customFormat="false" ht="12.75" hidden="false" customHeight="true" outlineLevel="0" collapsed="false">
      <c r="A584" s="175"/>
      <c r="B584" s="261"/>
      <c r="C584" s="262"/>
      <c r="D584" s="175"/>
      <c r="E584" s="175"/>
      <c r="F584" s="175"/>
      <c r="G584" s="175"/>
      <c r="H584" s="175"/>
      <c r="I584" s="175"/>
      <c r="J584" s="175"/>
      <c r="K584" s="175"/>
      <c r="L584" s="175"/>
      <c r="M584" s="175"/>
      <c r="N584" s="175"/>
      <c r="O584" s="175"/>
      <c r="P584" s="175"/>
      <c r="Q584" s="175"/>
      <c r="R584" s="175"/>
      <c r="S584" s="175"/>
      <c r="T584" s="175"/>
      <c r="U584" s="175"/>
      <c r="V584" s="175"/>
      <c r="W584" s="175"/>
      <c r="X584" s="175"/>
      <c r="Y584" s="175"/>
      <c r="Z584" s="175"/>
    </row>
    <row r="585" customFormat="false" ht="12.75" hidden="false" customHeight="true" outlineLevel="0" collapsed="false">
      <c r="A585" s="175"/>
      <c r="B585" s="261"/>
      <c r="C585" s="262"/>
      <c r="D585" s="175"/>
      <c r="E585" s="175"/>
      <c r="F585" s="175"/>
      <c r="G585" s="175"/>
      <c r="H585" s="175"/>
      <c r="I585" s="175"/>
      <c r="J585" s="175"/>
      <c r="K585" s="175"/>
      <c r="L585" s="175"/>
      <c r="M585" s="175"/>
      <c r="N585" s="175"/>
      <c r="O585" s="175"/>
      <c r="P585" s="175"/>
      <c r="Q585" s="175"/>
      <c r="R585" s="175"/>
      <c r="S585" s="175"/>
      <c r="T585" s="175"/>
      <c r="U585" s="175"/>
      <c r="V585" s="175"/>
      <c r="W585" s="175"/>
      <c r="X585" s="175"/>
      <c r="Y585" s="175"/>
      <c r="Z585" s="175"/>
    </row>
    <row r="586" customFormat="false" ht="12.75" hidden="false" customHeight="true" outlineLevel="0" collapsed="false">
      <c r="A586" s="175"/>
      <c r="B586" s="261"/>
      <c r="C586" s="262"/>
      <c r="D586" s="175"/>
      <c r="E586" s="175"/>
      <c r="F586" s="175"/>
      <c r="G586" s="175"/>
      <c r="H586" s="175"/>
      <c r="I586" s="175"/>
      <c r="J586" s="175"/>
      <c r="K586" s="175"/>
      <c r="L586" s="175"/>
      <c r="M586" s="175"/>
      <c r="N586" s="175"/>
      <c r="O586" s="175"/>
      <c r="P586" s="175"/>
      <c r="Q586" s="175"/>
      <c r="R586" s="175"/>
      <c r="S586" s="175"/>
      <c r="T586" s="175"/>
      <c r="U586" s="175"/>
      <c r="V586" s="175"/>
      <c r="W586" s="175"/>
      <c r="X586" s="175"/>
      <c r="Y586" s="175"/>
      <c r="Z586" s="175"/>
    </row>
    <row r="587" customFormat="false" ht="12.75" hidden="false" customHeight="true" outlineLevel="0" collapsed="false">
      <c r="A587" s="175"/>
      <c r="B587" s="261"/>
      <c r="C587" s="262"/>
      <c r="D587" s="175"/>
      <c r="E587" s="175"/>
      <c r="F587" s="175"/>
      <c r="G587" s="175"/>
      <c r="H587" s="175"/>
      <c r="I587" s="175"/>
      <c r="J587" s="175"/>
      <c r="K587" s="175"/>
      <c r="L587" s="175"/>
      <c r="M587" s="175"/>
      <c r="N587" s="175"/>
      <c r="O587" s="175"/>
      <c r="P587" s="175"/>
      <c r="Q587" s="175"/>
      <c r="R587" s="175"/>
      <c r="S587" s="175"/>
      <c r="T587" s="175"/>
      <c r="U587" s="175"/>
      <c r="V587" s="175"/>
      <c r="W587" s="175"/>
      <c r="X587" s="175"/>
      <c r="Y587" s="175"/>
      <c r="Z587" s="175"/>
    </row>
    <row r="588" customFormat="false" ht="12.75" hidden="false" customHeight="true" outlineLevel="0" collapsed="false">
      <c r="A588" s="175"/>
      <c r="B588" s="261"/>
      <c r="C588" s="262"/>
      <c r="D588" s="175"/>
      <c r="E588" s="175"/>
      <c r="F588" s="175"/>
      <c r="G588" s="175"/>
      <c r="H588" s="175"/>
      <c r="I588" s="175"/>
      <c r="J588" s="175"/>
      <c r="K588" s="175"/>
      <c r="L588" s="175"/>
      <c r="M588" s="175"/>
      <c r="N588" s="175"/>
      <c r="O588" s="175"/>
      <c r="P588" s="175"/>
      <c r="Q588" s="175"/>
      <c r="R588" s="175"/>
      <c r="S588" s="175"/>
      <c r="T588" s="175"/>
      <c r="U588" s="175"/>
      <c r="V588" s="175"/>
      <c r="W588" s="175"/>
      <c r="X588" s="175"/>
      <c r="Y588" s="175"/>
      <c r="Z588" s="175"/>
    </row>
    <row r="589" customFormat="false" ht="12.75" hidden="false" customHeight="true" outlineLevel="0" collapsed="false">
      <c r="A589" s="175"/>
      <c r="B589" s="261"/>
      <c r="C589" s="262"/>
      <c r="D589" s="175"/>
      <c r="E589" s="175"/>
      <c r="F589" s="175"/>
      <c r="G589" s="175"/>
      <c r="H589" s="175"/>
      <c r="I589" s="175"/>
      <c r="J589" s="175"/>
      <c r="K589" s="175"/>
      <c r="L589" s="175"/>
      <c r="M589" s="175"/>
      <c r="N589" s="175"/>
      <c r="O589" s="175"/>
      <c r="P589" s="175"/>
      <c r="Q589" s="175"/>
      <c r="R589" s="175"/>
      <c r="S589" s="175"/>
      <c r="T589" s="175"/>
      <c r="U589" s="175"/>
      <c r="V589" s="175"/>
      <c r="W589" s="175"/>
      <c r="X589" s="175"/>
      <c r="Y589" s="175"/>
      <c r="Z589" s="175"/>
    </row>
    <row r="590" customFormat="false" ht="12.75" hidden="false" customHeight="true" outlineLevel="0" collapsed="false">
      <c r="A590" s="175"/>
      <c r="B590" s="261"/>
      <c r="C590" s="262"/>
      <c r="D590" s="175"/>
      <c r="E590" s="175"/>
      <c r="F590" s="175"/>
      <c r="G590" s="175"/>
      <c r="H590" s="175"/>
      <c r="I590" s="175"/>
      <c r="J590" s="175"/>
      <c r="K590" s="175"/>
      <c r="L590" s="175"/>
      <c r="M590" s="175"/>
      <c r="N590" s="175"/>
      <c r="O590" s="175"/>
      <c r="P590" s="175"/>
      <c r="Q590" s="175"/>
      <c r="R590" s="175"/>
      <c r="S590" s="175"/>
      <c r="T590" s="175"/>
      <c r="U590" s="175"/>
      <c r="V590" s="175"/>
      <c r="W590" s="175"/>
      <c r="X590" s="175"/>
      <c r="Y590" s="175"/>
      <c r="Z590" s="175"/>
    </row>
    <row r="591" customFormat="false" ht="12.75" hidden="false" customHeight="true" outlineLevel="0" collapsed="false">
      <c r="A591" s="175"/>
      <c r="B591" s="261"/>
      <c r="C591" s="262"/>
      <c r="D591" s="175"/>
      <c r="E591" s="175"/>
      <c r="F591" s="175"/>
      <c r="G591" s="175"/>
      <c r="H591" s="175"/>
      <c r="I591" s="175"/>
      <c r="J591" s="175"/>
      <c r="K591" s="175"/>
      <c r="L591" s="175"/>
      <c r="M591" s="175"/>
      <c r="N591" s="175"/>
      <c r="O591" s="175"/>
      <c r="P591" s="175"/>
      <c r="Q591" s="175"/>
      <c r="R591" s="175"/>
      <c r="S591" s="175"/>
      <c r="T591" s="175"/>
      <c r="U591" s="175"/>
      <c r="V591" s="175"/>
      <c r="W591" s="175"/>
      <c r="X591" s="175"/>
      <c r="Y591" s="175"/>
      <c r="Z591" s="175"/>
    </row>
    <row r="592" customFormat="false" ht="12.75" hidden="false" customHeight="true" outlineLevel="0" collapsed="false">
      <c r="A592" s="175"/>
      <c r="B592" s="261"/>
      <c r="C592" s="262"/>
      <c r="D592" s="175"/>
      <c r="E592" s="175"/>
      <c r="F592" s="175"/>
      <c r="G592" s="175"/>
      <c r="H592" s="175"/>
      <c r="I592" s="175"/>
      <c r="J592" s="175"/>
      <c r="K592" s="175"/>
      <c r="L592" s="175"/>
      <c r="M592" s="175"/>
      <c r="N592" s="175"/>
      <c r="O592" s="175"/>
      <c r="P592" s="175"/>
      <c r="Q592" s="175"/>
      <c r="R592" s="175"/>
      <c r="S592" s="175"/>
      <c r="T592" s="175"/>
      <c r="U592" s="175"/>
      <c r="V592" s="175"/>
      <c r="W592" s="175"/>
      <c r="X592" s="175"/>
      <c r="Y592" s="175"/>
      <c r="Z592" s="175"/>
    </row>
    <row r="593" customFormat="false" ht="12.75" hidden="false" customHeight="true" outlineLevel="0" collapsed="false">
      <c r="A593" s="175"/>
      <c r="B593" s="261"/>
      <c r="C593" s="262"/>
      <c r="D593" s="175"/>
      <c r="E593" s="175"/>
      <c r="F593" s="175"/>
      <c r="G593" s="175"/>
      <c r="H593" s="175"/>
      <c r="I593" s="175"/>
      <c r="J593" s="175"/>
      <c r="K593" s="175"/>
      <c r="L593" s="175"/>
      <c r="M593" s="175"/>
      <c r="N593" s="175"/>
      <c r="O593" s="175"/>
      <c r="P593" s="175"/>
      <c r="Q593" s="175"/>
      <c r="R593" s="175"/>
      <c r="S593" s="175"/>
      <c r="T593" s="175"/>
      <c r="U593" s="175"/>
      <c r="V593" s="175"/>
      <c r="W593" s="175"/>
      <c r="X593" s="175"/>
      <c r="Y593" s="175"/>
      <c r="Z593" s="175"/>
    </row>
    <row r="594" customFormat="false" ht="12.75" hidden="false" customHeight="true" outlineLevel="0" collapsed="false">
      <c r="A594" s="175"/>
      <c r="B594" s="261"/>
      <c r="C594" s="262"/>
      <c r="D594" s="175"/>
      <c r="E594" s="175"/>
      <c r="F594" s="175"/>
      <c r="G594" s="175"/>
      <c r="H594" s="175"/>
      <c r="I594" s="175"/>
      <c r="J594" s="175"/>
      <c r="K594" s="175"/>
      <c r="L594" s="175"/>
      <c r="M594" s="175"/>
      <c r="N594" s="175"/>
      <c r="O594" s="175"/>
      <c r="P594" s="175"/>
      <c r="Q594" s="175"/>
      <c r="R594" s="175"/>
      <c r="S594" s="175"/>
      <c r="T594" s="175"/>
      <c r="U594" s="175"/>
      <c r="V594" s="175"/>
      <c r="W594" s="175"/>
      <c r="X594" s="175"/>
      <c r="Y594" s="175"/>
      <c r="Z594" s="175"/>
    </row>
    <row r="595" customFormat="false" ht="12.75" hidden="false" customHeight="true" outlineLevel="0" collapsed="false">
      <c r="A595" s="175"/>
      <c r="B595" s="261"/>
      <c r="C595" s="262"/>
      <c r="D595" s="175"/>
      <c r="E595" s="175"/>
      <c r="F595" s="175"/>
      <c r="G595" s="175"/>
      <c r="H595" s="175"/>
      <c r="I595" s="175"/>
      <c r="J595" s="175"/>
      <c r="K595" s="175"/>
      <c r="L595" s="175"/>
      <c r="M595" s="175"/>
      <c r="N595" s="175"/>
      <c r="O595" s="175"/>
      <c r="P595" s="175"/>
      <c r="Q595" s="175"/>
      <c r="R595" s="175"/>
      <c r="S595" s="175"/>
      <c r="T595" s="175"/>
      <c r="U595" s="175"/>
      <c r="V595" s="175"/>
      <c r="W595" s="175"/>
      <c r="X595" s="175"/>
      <c r="Y595" s="175"/>
      <c r="Z595" s="175"/>
    </row>
    <row r="596" customFormat="false" ht="12.75" hidden="false" customHeight="true" outlineLevel="0" collapsed="false">
      <c r="A596" s="175"/>
      <c r="B596" s="261"/>
      <c r="C596" s="262"/>
      <c r="D596" s="175"/>
      <c r="E596" s="175"/>
      <c r="F596" s="175"/>
      <c r="G596" s="175"/>
      <c r="H596" s="175"/>
      <c r="I596" s="175"/>
      <c r="J596" s="175"/>
      <c r="K596" s="175"/>
      <c r="L596" s="175"/>
      <c r="M596" s="175"/>
      <c r="N596" s="175"/>
      <c r="O596" s="175"/>
      <c r="P596" s="175"/>
      <c r="Q596" s="175"/>
      <c r="R596" s="175"/>
      <c r="S596" s="175"/>
      <c r="T596" s="175"/>
      <c r="U596" s="175"/>
      <c r="V596" s="175"/>
      <c r="W596" s="175"/>
      <c r="X596" s="175"/>
      <c r="Y596" s="175"/>
      <c r="Z596" s="175"/>
    </row>
    <row r="597" customFormat="false" ht="12.75" hidden="false" customHeight="true" outlineLevel="0" collapsed="false">
      <c r="A597" s="175"/>
      <c r="B597" s="261"/>
      <c r="C597" s="262"/>
      <c r="D597" s="175"/>
      <c r="E597" s="175"/>
      <c r="F597" s="175"/>
      <c r="G597" s="175"/>
      <c r="H597" s="175"/>
      <c r="I597" s="175"/>
      <c r="J597" s="175"/>
      <c r="K597" s="175"/>
      <c r="L597" s="175"/>
      <c r="M597" s="175"/>
      <c r="N597" s="175"/>
      <c r="O597" s="175"/>
      <c r="P597" s="175"/>
      <c r="Q597" s="175"/>
      <c r="R597" s="175"/>
      <c r="S597" s="175"/>
      <c r="T597" s="175"/>
      <c r="U597" s="175"/>
      <c r="V597" s="175"/>
      <c r="W597" s="175"/>
      <c r="X597" s="175"/>
      <c r="Y597" s="175"/>
      <c r="Z597" s="175"/>
    </row>
    <row r="598" customFormat="false" ht="12.75" hidden="false" customHeight="true" outlineLevel="0" collapsed="false">
      <c r="A598" s="175"/>
      <c r="B598" s="261"/>
      <c r="C598" s="262"/>
      <c r="D598" s="175"/>
      <c r="E598" s="175"/>
      <c r="F598" s="175"/>
      <c r="G598" s="175"/>
      <c r="H598" s="175"/>
      <c r="I598" s="175"/>
      <c r="J598" s="175"/>
      <c r="K598" s="175"/>
      <c r="L598" s="175"/>
      <c r="M598" s="175"/>
      <c r="N598" s="175"/>
      <c r="O598" s="175"/>
      <c r="P598" s="175"/>
      <c r="Q598" s="175"/>
      <c r="R598" s="175"/>
      <c r="S598" s="175"/>
      <c r="T598" s="175"/>
      <c r="U598" s="175"/>
      <c r="V598" s="175"/>
      <c r="W598" s="175"/>
      <c r="X598" s="175"/>
      <c r="Y598" s="175"/>
      <c r="Z598" s="175"/>
    </row>
    <row r="599" customFormat="false" ht="12.75" hidden="false" customHeight="true" outlineLevel="0" collapsed="false">
      <c r="A599" s="175"/>
      <c r="B599" s="261"/>
      <c r="C599" s="262"/>
      <c r="D599" s="175"/>
      <c r="E599" s="175"/>
      <c r="F599" s="175"/>
      <c r="G599" s="175"/>
      <c r="H599" s="175"/>
      <c r="I599" s="175"/>
      <c r="J599" s="175"/>
      <c r="K599" s="175"/>
      <c r="L599" s="175"/>
      <c r="M599" s="175"/>
      <c r="N599" s="175"/>
      <c r="O599" s="175"/>
      <c r="P599" s="175"/>
      <c r="Q599" s="175"/>
      <c r="R599" s="175"/>
      <c r="S599" s="175"/>
      <c r="T599" s="175"/>
      <c r="U599" s="175"/>
      <c r="V599" s="175"/>
      <c r="W599" s="175"/>
      <c r="X599" s="175"/>
      <c r="Y599" s="175"/>
      <c r="Z599" s="175"/>
    </row>
    <row r="600" customFormat="false" ht="12.75" hidden="false" customHeight="true" outlineLevel="0" collapsed="false">
      <c r="A600" s="175"/>
      <c r="B600" s="261"/>
      <c r="C600" s="262"/>
      <c r="D600" s="175"/>
      <c r="E600" s="175"/>
      <c r="F600" s="175"/>
      <c r="G600" s="175"/>
      <c r="H600" s="175"/>
      <c r="I600" s="175"/>
      <c r="J600" s="175"/>
      <c r="K600" s="175"/>
      <c r="L600" s="175"/>
      <c r="M600" s="175"/>
      <c r="N600" s="175"/>
      <c r="O600" s="175"/>
      <c r="P600" s="175"/>
      <c r="Q600" s="175"/>
      <c r="R600" s="175"/>
      <c r="S600" s="175"/>
      <c r="T600" s="175"/>
      <c r="U600" s="175"/>
      <c r="V600" s="175"/>
      <c r="W600" s="175"/>
      <c r="X600" s="175"/>
      <c r="Y600" s="175"/>
      <c r="Z600" s="175"/>
    </row>
    <row r="601" customFormat="false" ht="12.75" hidden="false" customHeight="true" outlineLevel="0" collapsed="false">
      <c r="A601" s="175"/>
      <c r="B601" s="261"/>
      <c r="C601" s="262"/>
      <c r="D601" s="175"/>
      <c r="E601" s="175"/>
      <c r="F601" s="175"/>
      <c r="G601" s="175"/>
      <c r="H601" s="175"/>
      <c r="I601" s="175"/>
      <c r="J601" s="175"/>
      <c r="K601" s="175"/>
      <c r="L601" s="175"/>
      <c r="M601" s="175"/>
      <c r="N601" s="175"/>
      <c r="O601" s="175"/>
      <c r="P601" s="175"/>
      <c r="Q601" s="175"/>
      <c r="R601" s="175"/>
      <c r="S601" s="175"/>
      <c r="T601" s="175"/>
      <c r="U601" s="175"/>
      <c r="V601" s="175"/>
      <c r="W601" s="175"/>
      <c r="X601" s="175"/>
      <c r="Y601" s="175"/>
      <c r="Z601" s="175"/>
    </row>
    <row r="602" customFormat="false" ht="12.75" hidden="false" customHeight="true" outlineLevel="0" collapsed="false">
      <c r="A602" s="175"/>
      <c r="B602" s="261"/>
      <c r="C602" s="262"/>
      <c r="D602" s="175"/>
      <c r="E602" s="175"/>
      <c r="F602" s="175"/>
      <c r="G602" s="175"/>
      <c r="H602" s="175"/>
      <c r="I602" s="175"/>
      <c r="J602" s="175"/>
      <c r="K602" s="175"/>
      <c r="L602" s="175"/>
      <c r="M602" s="175"/>
      <c r="N602" s="175"/>
      <c r="O602" s="175"/>
      <c r="P602" s="175"/>
      <c r="Q602" s="175"/>
      <c r="R602" s="175"/>
      <c r="S602" s="175"/>
      <c r="T602" s="175"/>
      <c r="U602" s="175"/>
      <c r="V602" s="175"/>
      <c r="W602" s="175"/>
      <c r="X602" s="175"/>
      <c r="Y602" s="175"/>
      <c r="Z602" s="175"/>
    </row>
    <row r="603" customFormat="false" ht="12.75" hidden="false" customHeight="true" outlineLevel="0" collapsed="false">
      <c r="A603" s="175"/>
      <c r="B603" s="261"/>
      <c r="C603" s="262"/>
      <c r="D603" s="175"/>
      <c r="E603" s="175"/>
      <c r="F603" s="175"/>
      <c r="G603" s="175"/>
      <c r="H603" s="175"/>
      <c r="I603" s="175"/>
      <c r="J603" s="175"/>
      <c r="K603" s="175"/>
      <c r="L603" s="175"/>
      <c r="M603" s="175"/>
      <c r="N603" s="175"/>
      <c r="O603" s="175"/>
      <c r="P603" s="175"/>
      <c r="Q603" s="175"/>
      <c r="R603" s="175"/>
      <c r="S603" s="175"/>
      <c r="T603" s="175"/>
      <c r="U603" s="175"/>
      <c r="V603" s="175"/>
      <c r="W603" s="175"/>
      <c r="X603" s="175"/>
      <c r="Y603" s="175"/>
      <c r="Z603" s="175"/>
    </row>
    <row r="604" customFormat="false" ht="12.75" hidden="false" customHeight="true" outlineLevel="0" collapsed="false">
      <c r="A604" s="175"/>
      <c r="B604" s="261"/>
      <c r="C604" s="262"/>
      <c r="D604" s="175"/>
      <c r="E604" s="175"/>
      <c r="F604" s="175"/>
      <c r="G604" s="175"/>
      <c r="H604" s="175"/>
      <c r="I604" s="175"/>
      <c r="J604" s="175"/>
      <c r="K604" s="175"/>
      <c r="L604" s="175"/>
      <c r="M604" s="175"/>
      <c r="N604" s="175"/>
      <c r="O604" s="175"/>
      <c r="P604" s="175"/>
      <c r="Q604" s="175"/>
      <c r="R604" s="175"/>
      <c r="S604" s="175"/>
      <c r="T604" s="175"/>
      <c r="U604" s="175"/>
      <c r="V604" s="175"/>
      <c r="W604" s="175"/>
      <c r="X604" s="175"/>
      <c r="Y604" s="175"/>
      <c r="Z604" s="175"/>
    </row>
    <row r="605" customFormat="false" ht="12.75" hidden="false" customHeight="true" outlineLevel="0" collapsed="false">
      <c r="A605" s="175"/>
      <c r="B605" s="261"/>
      <c r="C605" s="262"/>
      <c r="D605" s="175"/>
      <c r="E605" s="175"/>
      <c r="F605" s="175"/>
      <c r="G605" s="175"/>
      <c r="H605" s="175"/>
      <c r="I605" s="175"/>
      <c r="J605" s="175"/>
      <c r="K605" s="175"/>
      <c r="L605" s="175"/>
      <c r="M605" s="175"/>
      <c r="N605" s="175"/>
      <c r="O605" s="175"/>
      <c r="P605" s="175"/>
      <c r="Q605" s="175"/>
      <c r="R605" s="175"/>
      <c r="S605" s="175"/>
      <c r="T605" s="175"/>
      <c r="U605" s="175"/>
      <c r="V605" s="175"/>
      <c r="W605" s="175"/>
      <c r="X605" s="175"/>
      <c r="Y605" s="175"/>
      <c r="Z605" s="175"/>
    </row>
    <row r="606" customFormat="false" ht="12.75" hidden="false" customHeight="true" outlineLevel="0" collapsed="false">
      <c r="A606" s="175"/>
      <c r="B606" s="261"/>
      <c r="C606" s="262"/>
      <c r="D606" s="175"/>
      <c r="E606" s="175"/>
      <c r="F606" s="175"/>
      <c r="G606" s="175"/>
      <c r="H606" s="175"/>
      <c r="I606" s="175"/>
      <c r="J606" s="175"/>
      <c r="K606" s="175"/>
      <c r="L606" s="175"/>
      <c r="M606" s="175"/>
      <c r="N606" s="175"/>
      <c r="O606" s="175"/>
      <c r="P606" s="175"/>
      <c r="Q606" s="175"/>
      <c r="R606" s="175"/>
      <c r="S606" s="175"/>
      <c r="T606" s="175"/>
      <c r="U606" s="175"/>
      <c r="V606" s="175"/>
      <c r="W606" s="175"/>
      <c r="X606" s="175"/>
      <c r="Y606" s="175"/>
      <c r="Z606" s="175"/>
    </row>
    <row r="607" customFormat="false" ht="12.75" hidden="false" customHeight="true" outlineLevel="0" collapsed="false">
      <c r="A607" s="175"/>
      <c r="B607" s="261"/>
      <c r="C607" s="262"/>
      <c r="D607" s="175"/>
      <c r="E607" s="175"/>
      <c r="F607" s="175"/>
      <c r="G607" s="175"/>
      <c r="H607" s="175"/>
      <c r="I607" s="175"/>
      <c r="J607" s="175"/>
      <c r="K607" s="175"/>
      <c r="L607" s="175"/>
      <c r="M607" s="175"/>
      <c r="N607" s="175"/>
      <c r="O607" s="175"/>
      <c r="P607" s="175"/>
      <c r="Q607" s="175"/>
      <c r="R607" s="175"/>
      <c r="S607" s="175"/>
      <c r="T607" s="175"/>
      <c r="U607" s="175"/>
      <c r="V607" s="175"/>
      <c r="W607" s="175"/>
      <c r="X607" s="175"/>
      <c r="Y607" s="175"/>
      <c r="Z607" s="175"/>
    </row>
    <row r="608" customFormat="false" ht="12.75" hidden="false" customHeight="true" outlineLevel="0" collapsed="false">
      <c r="A608" s="175"/>
      <c r="B608" s="261"/>
      <c r="C608" s="262"/>
      <c r="D608" s="175"/>
      <c r="E608" s="175"/>
      <c r="F608" s="175"/>
      <c r="G608" s="175"/>
      <c r="H608" s="175"/>
      <c r="I608" s="175"/>
      <c r="J608" s="175"/>
      <c r="K608" s="175"/>
      <c r="L608" s="175"/>
      <c r="M608" s="175"/>
      <c r="N608" s="175"/>
      <c r="O608" s="175"/>
      <c r="P608" s="175"/>
      <c r="Q608" s="175"/>
      <c r="R608" s="175"/>
      <c r="S608" s="175"/>
      <c r="T608" s="175"/>
      <c r="U608" s="175"/>
      <c r="V608" s="175"/>
      <c r="W608" s="175"/>
      <c r="X608" s="175"/>
      <c r="Y608" s="175"/>
      <c r="Z608" s="175"/>
    </row>
    <row r="609" customFormat="false" ht="12.75" hidden="false" customHeight="true" outlineLevel="0" collapsed="false">
      <c r="A609" s="175"/>
      <c r="B609" s="261"/>
      <c r="C609" s="262"/>
      <c r="D609" s="175"/>
      <c r="E609" s="175"/>
      <c r="F609" s="175"/>
      <c r="G609" s="175"/>
      <c r="H609" s="175"/>
      <c r="I609" s="175"/>
      <c r="J609" s="175"/>
      <c r="K609" s="175"/>
      <c r="L609" s="175"/>
      <c r="M609" s="175"/>
      <c r="N609" s="175"/>
      <c r="O609" s="175"/>
      <c r="P609" s="175"/>
      <c r="Q609" s="175"/>
      <c r="R609" s="175"/>
      <c r="S609" s="175"/>
      <c r="T609" s="175"/>
      <c r="U609" s="175"/>
      <c r="V609" s="175"/>
      <c r="W609" s="175"/>
      <c r="X609" s="175"/>
      <c r="Y609" s="175"/>
      <c r="Z609" s="175"/>
    </row>
    <row r="610" customFormat="false" ht="12.75" hidden="false" customHeight="true" outlineLevel="0" collapsed="false">
      <c r="A610" s="175"/>
      <c r="B610" s="261"/>
      <c r="C610" s="262"/>
      <c r="D610" s="175"/>
      <c r="E610" s="175"/>
      <c r="F610" s="175"/>
      <c r="G610" s="175"/>
      <c r="H610" s="175"/>
      <c r="I610" s="175"/>
      <c r="J610" s="175"/>
      <c r="K610" s="175"/>
      <c r="L610" s="175"/>
      <c r="M610" s="175"/>
      <c r="N610" s="175"/>
      <c r="O610" s="175"/>
      <c r="P610" s="175"/>
      <c r="Q610" s="175"/>
      <c r="R610" s="175"/>
      <c r="S610" s="175"/>
      <c r="T610" s="175"/>
      <c r="U610" s="175"/>
      <c r="V610" s="175"/>
      <c r="W610" s="175"/>
      <c r="X610" s="175"/>
      <c r="Y610" s="175"/>
      <c r="Z610" s="175"/>
    </row>
    <row r="611" customFormat="false" ht="12.75" hidden="false" customHeight="true" outlineLevel="0" collapsed="false">
      <c r="A611" s="175"/>
      <c r="B611" s="261"/>
      <c r="C611" s="262"/>
      <c r="D611" s="175"/>
      <c r="E611" s="175"/>
      <c r="F611" s="175"/>
      <c r="G611" s="175"/>
      <c r="H611" s="175"/>
      <c r="I611" s="175"/>
      <c r="J611" s="175"/>
      <c r="K611" s="175"/>
      <c r="L611" s="175"/>
      <c r="M611" s="175"/>
      <c r="N611" s="175"/>
      <c r="O611" s="175"/>
      <c r="P611" s="175"/>
      <c r="Q611" s="175"/>
      <c r="R611" s="175"/>
      <c r="S611" s="175"/>
      <c r="T611" s="175"/>
      <c r="U611" s="175"/>
      <c r="V611" s="175"/>
      <c r="W611" s="175"/>
      <c r="X611" s="175"/>
      <c r="Y611" s="175"/>
      <c r="Z611" s="175"/>
    </row>
    <row r="612" customFormat="false" ht="12.75" hidden="false" customHeight="true" outlineLevel="0" collapsed="false">
      <c r="A612" s="175"/>
      <c r="B612" s="261"/>
      <c r="C612" s="262"/>
      <c r="D612" s="175"/>
      <c r="E612" s="175"/>
      <c r="F612" s="175"/>
      <c r="G612" s="175"/>
      <c r="H612" s="175"/>
      <c r="I612" s="175"/>
      <c r="J612" s="175"/>
      <c r="K612" s="175"/>
      <c r="L612" s="175"/>
      <c r="M612" s="175"/>
      <c r="N612" s="175"/>
      <c r="O612" s="175"/>
      <c r="P612" s="175"/>
      <c r="Q612" s="175"/>
      <c r="R612" s="175"/>
      <c r="S612" s="175"/>
      <c r="T612" s="175"/>
      <c r="U612" s="175"/>
      <c r="V612" s="175"/>
      <c r="W612" s="175"/>
      <c r="X612" s="175"/>
      <c r="Y612" s="175"/>
      <c r="Z612" s="175"/>
    </row>
    <row r="613" customFormat="false" ht="12.75" hidden="false" customHeight="true" outlineLevel="0" collapsed="false">
      <c r="A613" s="175"/>
      <c r="B613" s="261"/>
      <c r="C613" s="262"/>
      <c r="D613" s="175"/>
      <c r="E613" s="175"/>
      <c r="F613" s="175"/>
      <c r="G613" s="175"/>
      <c r="H613" s="175"/>
      <c r="I613" s="175"/>
      <c r="J613" s="175"/>
      <c r="K613" s="175"/>
      <c r="L613" s="175"/>
      <c r="M613" s="175"/>
      <c r="N613" s="175"/>
      <c r="O613" s="175"/>
      <c r="P613" s="175"/>
      <c r="Q613" s="175"/>
      <c r="R613" s="175"/>
      <c r="S613" s="175"/>
      <c r="T613" s="175"/>
      <c r="U613" s="175"/>
      <c r="V613" s="175"/>
      <c r="W613" s="175"/>
      <c r="X613" s="175"/>
      <c r="Y613" s="175"/>
      <c r="Z613" s="175"/>
    </row>
    <row r="614" customFormat="false" ht="12.75" hidden="false" customHeight="true" outlineLevel="0" collapsed="false">
      <c r="A614" s="175"/>
      <c r="B614" s="261"/>
      <c r="C614" s="262"/>
      <c r="D614" s="175"/>
      <c r="E614" s="175"/>
      <c r="F614" s="175"/>
      <c r="G614" s="175"/>
      <c r="H614" s="175"/>
      <c r="I614" s="175"/>
      <c r="J614" s="175"/>
      <c r="K614" s="175"/>
      <c r="L614" s="175"/>
      <c r="M614" s="175"/>
      <c r="N614" s="175"/>
      <c r="O614" s="175"/>
      <c r="P614" s="175"/>
      <c r="Q614" s="175"/>
      <c r="R614" s="175"/>
      <c r="S614" s="175"/>
      <c r="T614" s="175"/>
      <c r="U614" s="175"/>
      <c r="V614" s="175"/>
      <c r="W614" s="175"/>
      <c r="X614" s="175"/>
      <c r="Y614" s="175"/>
      <c r="Z614" s="175"/>
    </row>
    <row r="615" customFormat="false" ht="12.75" hidden="false" customHeight="true" outlineLevel="0" collapsed="false">
      <c r="A615" s="175"/>
      <c r="B615" s="261"/>
      <c r="C615" s="262"/>
      <c r="D615" s="175"/>
      <c r="E615" s="175"/>
      <c r="F615" s="175"/>
      <c r="G615" s="175"/>
      <c r="H615" s="175"/>
      <c r="I615" s="175"/>
      <c r="J615" s="175"/>
      <c r="K615" s="175"/>
      <c r="L615" s="175"/>
      <c r="M615" s="175"/>
      <c r="N615" s="175"/>
      <c r="O615" s="175"/>
      <c r="P615" s="175"/>
      <c r="Q615" s="175"/>
      <c r="R615" s="175"/>
      <c r="S615" s="175"/>
      <c r="T615" s="175"/>
      <c r="U615" s="175"/>
      <c r="V615" s="175"/>
      <c r="W615" s="175"/>
      <c r="X615" s="175"/>
      <c r="Y615" s="175"/>
      <c r="Z615" s="175"/>
    </row>
    <row r="616" customFormat="false" ht="12.75" hidden="false" customHeight="true" outlineLevel="0" collapsed="false">
      <c r="A616" s="175"/>
      <c r="B616" s="261"/>
      <c r="C616" s="262"/>
      <c r="D616" s="175"/>
      <c r="E616" s="175"/>
      <c r="F616" s="175"/>
      <c r="G616" s="175"/>
      <c r="H616" s="175"/>
      <c r="I616" s="175"/>
      <c r="J616" s="175"/>
      <c r="K616" s="175"/>
      <c r="L616" s="175"/>
      <c r="M616" s="175"/>
      <c r="N616" s="175"/>
      <c r="O616" s="175"/>
      <c r="P616" s="175"/>
      <c r="Q616" s="175"/>
      <c r="R616" s="175"/>
      <c r="S616" s="175"/>
      <c r="T616" s="175"/>
      <c r="U616" s="175"/>
      <c r="V616" s="175"/>
      <c r="W616" s="175"/>
      <c r="X616" s="175"/>
      <c r="Y616" s="175"/>
      <c r="Z616" s="175"/>
    </row>
    <row r="617" customFormat="false" ht="12.75" hidden="false" customHeight="true" outlineLevel="0" collapsed="false">
      <c r="A617" s="175"/>
      <c r="B617" s="261"/>
      <c r="C617" s="262"/>
      <c r="D617" s="175"/>
      <c r="E617" s="175"/>
      <c r="F617" s="175"/>
      <c r="G617" s="175"/>
      <c r="H617" s="175"/>
      <c r="I617" s="175"/>
      <c r="J617" s="175"/>
      <c r="K617" s="175"/>
      <c r="L617" s="175"/>
      <c r="M617" s="175"/>
      <c r="N617" s="175"/>
      <c r="O617" s="175"/>
      <c r="P617" s="175"/>
      <c r="Q617" s="175"/>
      <c r="R617" s="175"/>
      <c r="S617" s="175"/>
      <c r="T617" s="175"/>
      <c r="U617" s="175"/>
      <c r="V617" s="175"/>
      <c r="W617" s="175"/>
      <c r="X617" s="175"/>
      <c r="Y617" s="175"/>
      <c r="Z617" s="175"/>
    </row>
    <row r="618" customFormat="false" ht="12.75" hidden="false" customHeight="true" outlineLevel="0" collapsed="false">
      <c r="A618" s="175"/>
      <c r="B618" s="261"/>
      <c r="C618" s="262"/>
      <c r="D618" s="175"/>
      <c r="E618" s="175"/>
      <c r="F618" s="175"/>
      <c r="G618" s="175"/>
      <c r="H618" s="175"/>
      <c r="I618" s="175"/>
      <c r="J618" s="175"/>
      <c r="K618" s="175"/>
      <c r="L618" s="175"/>
      <c r="M618" s="175"/>
      <c r="N618" s="175"/>
      <c r="O618" s="175"/>
      <c r="P618" s="175"/>
      <c r="Q618" s="175"/>
      <c r="R618" s="175"/>
      <c r="S618" s="175"/>
      <c r="T618" s="175"/>
      <c r="U618" s="175"/>
      <c r="V618" s="175"/>
      <c r="W618" s="175"/>
      <c r="X618" s="175"/>
      <c r="Y618" s="175"/>
      <c r="Z618" s="175"/>
    </row>
    <row r="619" customFormat="false" ht="12.75" hidden="false" customHeight="true" outlineLevel="0" collapsed="false">
      <c r="A619" s="175"/>
      <c r="B619" s="261"/>
      <c r="C619" s="262"/>
      <c r="D619" s="175"/>
      <c r="E619" s="175"/>
      <c r="F619" s="175"/>
      <c r="G619" s="175"/>
      <c r="H619" s="175"/>
      <c r="I619" s="175"/>
      <c r="J619" s="175"/>
      <c r="K619" s="175"/>
      <c r="L619" s="175"/>
      <c r="M619" s="175"/>
      <c r="N619" s="175"/>
      <c r="O619" s="175"/>
      <c r="P619" s="175"/>
      <c r="Q619" s="175"/>
      <c r="R619" s="175"/>
      <c r="S619" s="175"/>
      <c r="T619" s="175"/>
      <c r="U619" s="175"/>
      <c r="V619" s="175"/>
      <c r="W619" s="175"/>
      <c r="X619" s="175"/>
      <c r="Y619" s="175"/>
      <c r="Z619" s="175"/>
    </row>
    <row r="620" customFormat="false" ht="12.75" hidden="false" customHeight="true" outlineLevel="0" collapsed="false">
      <c r="A620" s="175"/>
      <c r="B620" s="261"/>
      <c r="C620" s="262"/>
      <c r="D620" s="175"/>
      <c r="E620" s="175"/>
      <c r="F620" s="175"/>
      <c r="G620" s="175"/>
      <c r="H620" s="175"/>
      <c r="I620" s="175"/>
      <c r="J620" s="175"/>
      <c r="K620" s="175"/>
      <c r="L620" s="175"/>
      <c r="M620" s="175"/>
      <c r="N620" s="175"/>
      <c r="O620" s="175"/>
      <c r="P620" s="175"/>
      <c r="Q620" s="175"/>
      <c r="R620" s="175"/>
      <c r="S620" s="175"/>
      <c r="T620" s="175"/>
      <c r="U620" s="175"/>
      <c r="V620" s="175"/>
      <c r="W620" s="175"/>
      <c r="X620" s="175"/>
      <c r="Y620" s="175"/>
      <c r="Z620" s="175"/>
    </row>
    <row r="621" customFormat="false" ht="12.75" hidden="false" customHeight="true" outlineLevel="0" collapsed="false">
      <c r="A621" s="175"/>
      <c r="B621" s="261"/>
      <c r="C621" s="262"/>
      <c r="D621" s="175"/>
      <c r="E621" s="175"/>
      <c r="F621" s="175"/>
      <c r="G621" s="175"/>
      <c r="H621" s="175"/>
      <c r="I621" s="175"/>
      <c r="J621" s="175"/>
      <c r="K621" s="175"/>
      <c r="L621" s="175"/>
      <c r="M621" s="175"/>
      <c r="N621" s="175"/>
      <c r="O621" s="175"/>
      <c r="P621" s="175"/>
      <c r="Q621" s="175"/>
      <c r="R621" s="175"/>
      <c r="S621" s="175"/>
      <c r="T621" s="175"/>
      <c r="U621" s="175"/>
      <c r="V621" s="175"/>
      <c r="W621" s="175"/>
      <c r="X621" s="175"/>
      <c r="Y621" s="175"/>
      <c r="Z621" s="175"/>
    </row>
    <row r="622" customFormat="false" ht="12.75" hidden="false" customHeight="true" outlineLevel="0" collapsed="false">
      <c r="A622" s="175"/>
      <c r="B622" s="261"/>
      <c r="C622" s="262"/>
      <c r="D622" s="175"/>
      <c r="E622" s="175"/>
      <c r="F622" s="175"/>
      <c r="G622" s="175"/>
      <c r="H622" s="175"/>
      <c r="I622" s="175"/>
      <c r="J622" s="175"/>
      <c r="K622" s="175"/>
      <c r="L622" s="175"/>
      <c r="M622" s="175"/>
      <c r="N622" s="175"/>
      <c r="O622" s="175"/>
      <c r="P622" s="175"/>
      <c r="Q622" s="175"/>
      <c r="R622" s="175"/>
      <c r="S622" s="175"/>
      <c r="T622" s="175"/>
      <c r="U622" s="175"/>
      <c r="V622" s="175"/>
      <c r="W622" s="175"/>
      <c r="X622" s="175"/>
      <c r="Y622" s="175"/>
      <c r="Z622" s="175"/>
    </row>
    <row r="623" customFormat="false" ht="12.75" hidden="false" customHeight="true" outlineLevel="0" collapsed="false">
      <c r="A623" s="175"/>
      <c r="B623" s="261"/>
      <c r="C623" s="262"/>
      <c r="D623" s="175"/>
      <c r="E623" s="175"/>
      <c r="F623" s="175"/>
      <c r="G623" s="175"/>
      <c r="H623" s="175"/>
      <c r="I623" s="175"/>
      <c r="J623" s="175"/>
      <c r="K623" s="175"/>
      <c r="L623" s="175"/>
      <c r="M623" s="175"/>
      <c r="N623" s="175"/>
      <c r="O623" s="175"/>
      <c r="P623" s="175"/>
      <c r="Q623" s="175"/>
      <c r="R623" s="175"/>
      <c r="S623" s="175"/>
      <c r="T623" s="175"/>
      <c r="U623" s="175"/>
      <c r="V623" s="175"/>
      <c r="W623" s="175"/>
      <c r="X623" s="175"/>
      <c r="Y623" s="175"/>
      <c r="Z623" s="175"/>
    </row>
    <row r="624" customFormat="false" ht="12.75" hidden="false" customHeight="true" outlineLevel="0" collapsed="false">
      <c r="A624" s="175"/>
      <c r="B624" s="261"/>
      <c r="C624" s="262"/>
      <c r="D624" s="175"/>
      <c r="E624" s="175"/>
      <c r="F624" s="175"/>
      <c r="G624" s="175"/>
      <c r="H624" s="175"/>
      <c r="I624" s="175"/>
      <c r="J624" s="175"/>
      <c r="K624" s="175"/>
      <c r="L624" s="175"/>
      <c r="M624" s="175"/>
      <c r="N624" s="175"/>
      <c r="O624" s="175"/>
      <c r="P624" s="175"/>
      <c r="Q624" s="175"/>
      <c r="R624" s="175"/>
      <c r="S624" s="175"/>
      <c r="T624" s="175"/>
      <c r="U624" s="175"/>
      <c r="V624" s="175"/>
      <c r="W624" s="175"/>
      <c r="X624" s="175"/>
      <c r="Y624" s="175"/>
      <c r="Z624" s="175"/>
    </row>
    <row r="625" customFormat="false" ht="12.75" hidden="false" customHeight="true" outlineLevel="0" collapsed="false">
      <c r="A625" s="175"/>
      <c r="B625" s="261"/>
      <c r="C625" s="262"/>
      <c r="D625" s="175"/>
      <c r="E625" s="175"/>
      <c r="F625" s="175"/>
      <c r="G625" s="175"/>
      <c r="H625" s="175"/>
      <c r="I625" s="175"/>
      <c r="J625" s="175"/>
      <c r="K625" s="175"/>
      <c r="L625" s="175"/>
      <c r="M625" s="175"/>
      <c r="N625" s="175"/>
      <c r="O625" s="175"/>
      <c r="P625" s="175"/>
      <c r="Q625" s="175"/>
      <c r="R625" s="175"/>
      <c r="S625" s="175"/>
      <c r="T625" s="175"/>
      <c r="U625" s="175"/>
      <c r="V625" s="175"/>
      <c r="W625" s="175"/>
      <c r="X625" s="175"/>
      <c r="Y625" s="175"/>
      <c r="Z625" s="175"/>
    </row>
    <row r="626" customFormat="false" ht="12.75" hidden="false" customHeight="true" outlineLevel="0" collapsed="false">
      <c r="A626" s="175"/>
      <c r="B626" s="261"/>
      <c r="C626" s="262"/>
      <c r="D626" s="175"/>
      <c r="E626" s="175"/>
      <c r="F626" s="175"/>
      <c r="G626" s="175"/>
      <c r="H626" s="175"/>
      <c r="I626" s="175"/>
      <c r="J626" s="175"/>
      <c r="K626" s="175"/>
      <c r="L626" s="175"/>
      <c r="M626" s="175"/>
      <c r="N626" s="175"/>
      <c r="O626" s="175"/>
      <c r="P626" s="175"/>
      <c r="Q626" s="175"/>
      <c r="R626" s="175"/>
      <c r="S626" s="175"/>
      <c r="T626" s="175"/>
      <c r="U626" s="175"/>
      <c r="V626" s="175"/>
      <c r="W626" s="175"/>
      <c r="X626" s="175"/>
      <c r="Y626" s="175"/>
      <c r="Z626" s="175"/>
    </row>
    <row r="627" customFormat="false" ht="12.75" hidden="false" customHeight="true" outlineLevel="0" collapsed="false">
      <c r="A627" s="175"/>
      <c r="B627" s="261"/>
      <c r="C627" s="262"/>
      <c r="D627" s="175"/>
      <c r="E627" s="175"/>
      <c r="F627" s="175"/>
      <c r="G627" s="175"/>
      <c r="H627" s="175"/>
      <c r="I627" s="175"/>
      <c r="J627" s="175"/>
      <c r="K627" s="175"/>
      <c r="L627" s="175"/>
      <c r="M627" s="175"/>
      <c r="N627" s="175"/>
      <c r="O627" s="175"/>
      <c r="P627" s="175"/>
      <c r="Q627" s="175"/>
      <c r="R627" s="175"/>
      <c r="S627" s="175"/>
      <c r="T627" s="175"/>
      <c r="U627" s="175"/>
      <c r="V627" s="175"/>
      <c r="W627" s="175"/>
      <c r="X627" s="175"/>
      <c r="Y627" s="175"/>
      <c r="Z627" s="175"/>
    </row>
    <row r="628" customFormat="false" ht="12.75" hidden="false" customHeight="true" outlineLevel="0" collapsed="false">
      <c r="A628" s="175"/>
      <c r="B628" s="261"/>
      <c r="C628" s="262"/>
      <c r="D628" s="175"/>
      <c r="E628" s="175"/>
      <c r="F628" s="175"/>
      <c r="G628" s="175"/>
      <c r="H628" s="175"/>
      <c r="I628" s="175"/>
      <c r="J628" s="175"/>
      <c r="K628" s="175"/>
      <c r="L628" s="175"/>
      <c r="M628" s="175"/>
      <c r="N628" s="175"/>
      <c r="O628" s="175"/>
      <c r="P628" s="175"/>
      <c r="Q628" s="175"/>
      <c r="R628" s="175"/>
      <c r="S628" s="175"/>
      <c r="T628" s="175"/>
      <c r="U628" s="175"/>
      <c r="V628" s="175"/>
      <c r="W628" s="175"/>
      <c r="X628" s="175"/>
      <c r="Y628" s="175"/>
      <c r="Z628" s="175"/>
    </row>
    <row r="629" customFormat="false" ht="12.75" hidden="false" customHeight="true" outlineLevel="0" collapsed="false">
      <c r="A629" s="175"/>
      <c r="B629" s="261"/>
      <c r="C629" s="262"/>
      <c r="D629" s="175"/>
      <c r="E629" s="175"/>
      <c r="F629" s="175"/>
      <c r="G629" s="175"/>
      <c r="H629" s="175"/>
      <c r="I629" s="175"/>
      <c r="J629" s="175"/>
      <c r="K629" s="175"/>
      <c r="L629" s="175"/>
      <c r="M629" s="175"/>
      <c r="N629" s="175"/>
      <c r="O629" s="175"/>
      <c r="P629" s="175"/>
      <c r="Q629" s="175"/>
      <c r="R629" s="175"/>
      <c r="S629" s="175"/>
      <c r="T629" s="175"/>
      <c r="U629" s="175"/>
      <c r="V629" s="175"/>
      <c r="W629" s="175"/>
      <c r="X629" s="175"/>
      <c r="Y629" s="175"/>
      <c r="Z629" s="175"/>
    </row>
    <row r="630" customFormat="false" ht="12.75" hidden="false" customHeight="true" outlineLevel="0" collapsed="false">
      <c r="A630" s="175"/>
      <c r="B630" s="261"/>
      <c r="C630" s="262"/>
      <c r="D630" s="175"/>
      <c r="E630" s="175"/>
      <c r="F630" s="175"/>
      <c r="G630" s="175"/>
      <c r="H630" s="175"/>
      <c r="I630" s="175"/>
      <c r="J630" s="175"/>
      <c r="K630" s="175"/>
      <c r="L630" s="175"/>
      <c r="M630" s="175"/>
      <c r="N630" s="175"/>
      <c r="O630" s="175"/>
      <c r="P630" s="175"/>
      <c r="Q630" s="175"/>
      <c r="R630" s="175"/>
      <c r="S630" s="175"/>
      <c r="T630" s="175"/>
      <c r="U630" s="175"/>
      <c r="V630" s="175"/>
      <c r="W630" s="175"/>
      <c r="X630" s="175"/>
      <c r="Y630" s="175"/>
      <c r="Z630" s="175"/>
    </row>
    <row r="631" customFormat="false" ht="12.75" hidden="false" customHeight="true" outlineLevel="0" collapsed="false">
      <c r="A631" s="175"/>
      <c r="B631" s="261"/>
      <c r="C631" s="262"/>
      <c r="D631" s="175"/>
      <c r="E631" s="175"/>
      <c r="F631" s="175"/>
      <c r="G631" s="175"/>
      <c r="H631" s="175"/>
      <c r="I631" s="175"/>
      <c r="J631" s="175"/>
      <c r="K631" s="175"/>
      <c r="L631" s="175"/>
      <c r="M631" s="175"/>
      <c r="N631" s="175"/>
      <c r="O631" s="175"/>
      <c r="P631" s="175"/>
      <c r="Q631" s="175"/>
      <c r="R631" s="175"/>
      <c r="S631" s="175"/>
      <c r="T631" s="175"/>
      <c r="U631" s="175"/>
      <c r="V631" s="175"/>
      <c r="W631" s="175"/>
      <c r="X631" s="175"/>
      <c r="Y631" s="175"/>
      <c r="Z631" s="175"/>
    </row>
    <row r="632" customFormat="false" ht="12.75" hidden="false" customHeight="true" outlineLevel="0" collapsed="false">
      <c r="A632" s="175"/>
      <c r="B632" s="261"/>
      <c r="C632" s="262"/>
      <c r="D632" s="175"/>
      <c r="E632" s="175"/>
      <c r="F632" s="175"/>
      <c r="G632" s="175"/>
      <c r="H632" s="175"/>
      <c r="I632" s="175"/>
      <c r="J632" s="175"/>
      <c r="K632" s="175"/>
      <c r="L632" s="175"/>
      <c r="M632" s="175"/>
      <c r="N632" s="175"/>
      <c r="O632" s="175"/>
      <c r="P632" s="175"/>
      <c r="Q632" s="175"/>
      <c r="R632" s="175"/>
      <c r="S632" s="175"/>
      <c r="T632" s="175"/>
      <c r="U632" s="175"/>
      <c r="V632" s="175"/>
      <c r="W632" s="175"/>
      <c r="X632" s="175"/>
      <c r="Y632" s="175"/>
      <c r="Z632" s="175"/>
    </row>
    <row r="633" customFormat="false" ht="12.75" hidden="false" customHeight="true" outlineLevel="0" collapsed="false">
      <c r="A633" s="175"/>
      <c r="B633" s="261"/>
      <c r="C633" s="262"/>
      <c r="D633" s="175"/>
      <c r="E633" s="175"/>
      <c r="F633" s="175"/>
      <c r="G633" s="175"/>
      <c r="H633" s="175"/>
      <c r="I633" s="175"/>
      <c r="J633" s="175"/>
      <c r="K633" s="175"/>
      <c r="L633" s="175"/>
      <c r="M633" s="175"/>
      <c r="N633" s="175"/>
      <c r="O633" s="175"/>
      <c r="P633" s="175"/>
      <c r="Q633" s="175"/>
      <c r="R633" s="175"/>
      <c r="S633" s="175"/>
      <c r="T633" s="175"/>
      <c r="U633" s="175"/>
      <c r="V633" s="175"/>
      <c r="W633" s="175"/>
      <c r="X633" s="175"/>
      <c r="Y633" s="175"/>
      <c r="Z633" s="175"/>
    </row>
    <row r="634" customFormat="false" ht="12.75" hidden="false" customHeight="true" outlineLevel="0" collapsed="false">
      <c r="A634" s="175"/>
      <c r="B634" s="261"/>
      <c r="C634" s="262"/>
      <c r="D634" s="175"/>
      <c r="E634" s="175"/>
      <c r="F634" s="175"/>
      <c r="G634" s="175"/>
      <c r="H634" s="175"/>
      <c r="I634" s="175"/>
      <c r="J634" s="175"/>
      <c r="K634" s="175"/>
      <c r="L634" s="175"/>
      <c r="M634" s="175"/>
      <c r="N634" s="175"/>
      <c r="O634" s="175"/>
      <c r="P634" s="175"/>
      <c r="Q634" s="175"/>
      <c r="R634" s="175"/>
      <c r="S634" s="175"/>
      <c r="T634" s="175"/>
      <c r="U634" s="175"/>
      <c r="V634" s="175"/>
      <c r="W634" s="175"/>
      <c r="X634" s="175"/>
      <c r="Y634" s="175"/>
      <c r="Z634" s="175"/>
    </row>
    <row r="635" customFormat="false" ht="12.75" hidden="false" customHeight="true" outlineLevel="0" collapsed="false">
      <c r="A635" s="175"/>
      <c r="B635" s="261"/>
      <c r="C635" s="262"/>
      <c r="D635" s="175"/>
      <c r="E635" s="175"/>
      <c r="F635" s="175"/>
      <c r="G635" s="175"/>
      <c r="H635" s="175"/>
      <c r="I635" s="175"/>
      <c r="J635" s="175"/>
      <c r="K635" s="175"/>
      <c r="L635" s="175"/>
      <c r="M635" s="175"/>
      <c r="N635" s="175"/>
      <c r="O635" s="175"/>
      <c r="P635" s="175"/>
      <c r="Q635" s="175"/>
      <c r="R635" s="175"/>
      <c r="S635" s="175"/>
      <c r="T635" s="175"/>
      <c r="U635" s="175"/>
      <c r="V635" s="175"/>
      <c r="W635" s="175"/>
      <c r="X635" s="175"/>
      <c r="Y635" s="175"/>
      <c r="Z635" s="175"/>
    </row>
    <row r="636" customFormat="false" ht="12.75" hidden="false" customHeight="true" outlineLevel="0" collapsed="false">
      <c r="A636" s="175"/>
      <c r="B636" s="261"/>
      <c r="C636" s="262"/>
      <c r="D636" s="175"/>
      <c r="E636" s="175"/>
      <c r="F636" s="175"/>
      <c r="G636" s="175"/>
      <c r="H636" s="175"/>
      <c r="I636" s="175"/>
      <c r="J636" s="175"/>
      <c r="K636" s="175"/>
      <c r="L636" s="175"/>
      <c r="M636" s="175"/>
      <c r="N636" s="175"/>
      <c r="O636" s="175"/>
      <c r="P636" s="175"/>
      <c r="Q636" s="175"/>
      <c r="R636" s="175"/>
      <c r="S636" s="175"/>
      <c r="T636" s="175"/>
      <c r="U636" s="175"/>
      <c r="V636" s="175"/>
      <c r="W636" s="175"/>
      <c r="X636" s="175"/>
      <c r="Y636" s="175"/>
      <c r="Z636" s="175"/>
    </row>
    <row r="637" customFormat="false" ht="12.75" hidden="false" customHeight="true" outlineLevel="0" collapsed="false">
      <c r="A637" s="175"/>
      <c r="B637" s="261"/>
      <c r="C637" s="262"/>
      <c r="D637" s="175"/>
      <c r="E637" s="175"/>
      <c r="F637" s="175"/>
      <c r="G637" s="175"/>
      <c r="H637" s="175"/>
      <c r="I637" s="175"/>
      <c r="J637" s="175"/>
      <c r="K637" s="175"/>
      <c r="L637" s="175"/>
      <c r="M637" s="175"/>
      <c r="N637" s="175"/>
      <c r="O637" s="175"/>
      <c r="P637" s="175"/>
      <c r="Q637" s="175"/>
      <c r="R637" s="175"/>
      <c r="S637" s="175"/>
      <c r="T637" s="175"/>
      <c r="U637" s="175"/>
      <c r="V637" s="175"/>
      <c r="W637" s="175"/>
      <c r="X637" s="175"/>
      <c r="Y637" s="175"/>
      <c r="Z637" s="175"/>
    </row>
    <row r="638" customFormat="false" ht="12.75" hidden="false" customHeight="true" outlineLevel="0" collapsed="false">
      <c r="A638" s="175"/>
      <c r="B638" s="261"/>
      <c r="C638" s="262"/>
      <c r="D638" s="175"/>
      <c r="E638" s="175"/>
      <c r="F638" s="175"/>
      <c r="G638" s="175"/>
      <c r="H638" s="175"/>
      <c r="I638" s="175"/>
      <c r="J638" s="175"/>
      <c r="K638" s="175"/>
      <c r="L638" s="175"/>
      <c r="M638" s="175"/>
      <c r="N638" s="175"/>
      <c r="O638" s="175"/>
      <c r="P638" s="175"/>
      <c r="Q638" s="175"/>
      <c r="R638" s="175"/>
      <c r="S638" s="175"/>
      <c r="T638" s="175"/>
      <c r="U638" s="175"/>
      <c r="V638" s="175"/>
      <c r="W638" s="175"/>
      <c r="X638" s="175"/>
      <c r="Y638" s="175"/>
      <c r="Z638" s="175"/>
    </row>
    <row r="639" customFormat="false" ht="12.75" hidden="false" customHeight="true" outlineLevel="0" collapsed="false">
      <c r="A639" s="175"/>
      <c r="B639" s="261"/>
      <c r="C639" s="262"/>
      <c r="D639" s="175"/>
      <c r="E639" s="175"/>
      <c r="F639" s="175"/>
      <c r="G639" s="175"/>
      <c r="H639" s="175"/>
      <c r="I639" s="175"/>
      <c r="J639" s="175"/>
      <c r="K639" s="175"/>
      <c r="L639" s="175"/>
      <c r="M639" s="175"/>
      <c r="N639" s="175"/>
      <c r="O639" s="175"/>
      <c r="P639" s="175"/>
      <c r="Q639" s="175"/>
      <c r="R639" s="175"/>
      <c r="S639" s="175"/>
      <c r="T639" s="175"/>
      <c r="U639" s="175"/>
      <c r="V639" s="175"/>
      <c r="W639" s="175"/>
      <c r="X639" s="175"/>
      <c r="Y639" s="175"/>
      <c r="Z639" s="175"/>
    </row>
    <row r="640" customFormat="false" ht="12.75" hidden="false" customHeight="true" outlineLevel="0" collapsed="false">
      <c r="A640" s="175"/>
      <c r="B640" s="261"/>
      <c r="C640" s="262"/>
      <c r="D640" s="175"/>
      <c r="E640" s="175"/>
      <c r="F640" s="175"/>
      <c r="G640" s="175"/>
      <c r="H640" s="175"/>
      <c r="I640" s="175"/>
      <c r="J640" s="175"/>
      <c r="K640" s="175"/>
      <c r="L640" s="175"/>
      <c r="M640" s="175"/>
      <c r="N640" s="175"/>
      <c r="O640" s="175"/>
      <c r="P640" s="175"/>
      <c r="Q640" s="175"/>
      <c r="R640" s="175"/>
      <c r="S640" s="175"/>
      <c r="T640" s="175"/>
      <c r="U640" s="175"/>
      <c r="V640" s="175"/>
      <c r="W640" s="175"/>
      <c r="X640" s="175"/>
      <c r="Y640" s="175"/>
      <c r="Z640" s="175"/>
    </row>
    <row r="641" customFormat="false" ht="12.75" hidden="false" customHeight="true" outlineLevel="0" collapsed="false">
      <c r="A641" s="175"/>
      <c r="B641" s="261"/>
      <c r="C641" s="262"/>
      <c r="D641" s="175"/>
      <c r="E641" s="175"/>
      <c r="F641" s="175"/>
      <c r="G641" s="175"/>
      <c r="H641" s="175"/>
      <c r="I641" s="175"/>
      <c r="J641" s="175"/>
      <c r="K641" s="175"/>
      <c r="L641" s="175"/>
      <c r="M641" s="175"/>
      <c r="N641" s="175"/>
      <c r="O641" s="175"/>
      <c r="P641" s="175"/>
      <c r="Q641" s="175"/>
      <c r="R641" s="175"/>
      <c r="S641" s="175"/>
      <c r="T641" s="175"/>
      <c r="U641" s="175"/>
      <c r="V641" s="175"/>
      <c r="W641" s="175"/>
      <c r="X641" s="175"/>
      <c r="Y641" s="175"/>
      <c r="Z641" s="175"/>
    </row>
    <row r="642" customFormat="false" ht="12.75" hidden="false" customHeight="true" outlineLevel="0" collapsed="false">
      <c r="A642" s="175"/>
      <c r="B642" s="261"/>
      <c r="C642" s="262"/>
      <c r="D642" s="175"/>
      <c r="E642" s="175"/>
      <c r="F642" s="175"/>
      <c r="G642" s="175"/>
      <c r="H642" s="175"/>
      <c r="I642" s="175"/>
      <c r="J642" s="175"/>
      <c r="K642" s="175"/>
      <c r="L642" s="175"/>
      <c r="M642" s="175"/>
      <c r="N642" s="175"/>
      <c r="O642" s="175"/>
      <c r="P642" s="175"/>
      <c r="Q642" s="175"/>
      <c r="R642" s="175"/>
      <c r="S642" s="175"/>
      <c r="T642" s="175"/>
      <c r="U642" s="175"/>
      <c r="V642" s="175"/>
      <c r="W642" s="175"/>
      <c r="X642" s="175"/>
      <c r="Y642" s="175"/>
      <c r="Z642" s="175"/>
    </row>
    <row r="643" customFormat="false" ht="12.75" hidden="false" customHeight="true" outlineLevel="0" collapsed="false">
      <c r="A643" s="175"/>
      <c r="B643" s="261"/>
      <c r="C643" s="262"/>
      <c r="D643" s="175"/>
      <c r="E643" s="175"/>
      <c r="F643" s="175"/>
      <c r="G643" s="175"/>
      <c r="H643" s="175"/>
      <c r="I643" s="175"/>
      <c r="J643" s="175"/>
      <c r="K643" s="175"/>
      <c r="L643" s="175"/>
      <c r="M643" s="175"/>
      <c r="N643" s="175"/>
      <c r="O643" s="175"/>
      <c r="P643" s="175"/>
      <c r="Q643" s="175"/>
      <c r="R643" s="175"/>
      <c r="S643" s="175"/>
      <c r="T643" s="175"/>
      <c r="U643" s="175"/>
      <c r="V643" s="175"/>
      <c r="W643" s="175"/>
      <c r="X643" s="175"/>
      <c r="Y643" s="175"/>
      <c r="Z643" s="175"/>
    </row>
    <row r="644" customFormat="false" ht="12.75" hidden="false" customHeight="true" outlineLevel="0" collapsed="false">
      <c r="A644" s="175"/>
      <c r="B644" s="261"/>
      <c r="C644" s="262"/>
      <c r="D644" s="175"/>
      <c r="E644" s="175"/>
      <c r="F644" s="175"/>
      <c r="G644" s="175"/>
      <c r="H644" s="175"/>
      <c r="I644" s="175"/>
      <c r="J644" s="175"/>
      <c r="K644" s="175"/>
      <c r="L644" s="175"/>
      <c r="M644" s="175"/>
      <c r="N644" s="175"/>
      <c r="O644" s="175"/>
      <c r="P644" s="175"/>
      <c r="Q644" s="175"/>
      <c r="R644" s="175"/>
      <c r="S644" s="175"/>
      <c r="T644" s="175"/>
      <c r="U644" s="175"/>
      <c r="V644" s="175"/>
      <c r="W644" s="175"/>
      <c r="X644" s="175"/>
      <c r="Y644" s="175"/>
      <c r="Z644" s="175"/>
    </row>
    <row r="645" customFormat="false" ht="12.75" hidden="false" customHeight="true" outlineLevel="0" collapsed="false">
      <c r="A645" s="175"/>
      <c r="B645" s="261"/>
      <c r="C645" s="262"/>
      <c r="D645" s="175"/>
      <c r="E645" s="175"/>
      <c r="F645" s="175"/>
      <c r="G645" s="175"/>
      <c r="H645" s="175"/>
      <c r="I645" s="175"/>
      <c r="J645" s="175"/>
      <c r="K645" s="175"/>
      <c r="L645" s="175"/>
      <c r="M645" s="175"/>
      <c r="N645" s="175"/>
      <c r="O645" s="175"/>
      <c r="P645" s="175"/>
      <c r="Q645" s="175"/>
      <c r="R645" s="175"/>
      <c r="S645" s="175"/>
      <c r="T645" s="175"/>
      <c r="U645" s="175"/>
      <c r="V645" s="175"/>
      <c r="W645" s="175"/>
      <c r="X645" s="175"/>
      <c r="Y645" s="175"/>
      <c r="Z645" s="175"/>
    </row>
    <row r="646" customFormat="false" ht="12.75" hidden="false" customHeight="true" outlineLevel="0" collapsed="false">
      <c r="A646" s="175"/>
      <c r="B646" s="261"/>
      <c r="C646" s="262"/>
      <c r="D646" s="175"/>
      <c r="E646" s="175"/>
      <c r="F646" s="175"/>
      <c r="G646" s="175"/>
      <c r="H646" s="175"/>
      <c r="I646" s="175"/>
      <c r="J646" s="175"/>
      <c r="K646" s="175"/>
      <c r="L646" s="175"/>
      <c r="M646" s="175"/>
      <c r="N646" s="175"/>
      <c r="O646" s="175"/>
      <c r="P646" s="175"/>
      <c r="Q646" s="175"/>
      <c r="R646" s="175"/>
      <c r="S646" s="175"/>
      <c r="T646" s="175"/>
      <c r="U646" s="175"/>
      <c r="V646" s="175"/>
      <c r="W646" s="175"/>
      <c r="X646" s="175"/>
      <c r="Y646" s="175"/>
      <c r="Z646" s="175"/>
    </row>
    <row r="647" customFormat="false" ht="12.75" hidden="false" customHeight="true" outlineLevel="0" collapsed="false">
      <c r="A647" s="175"/>
      <c r="B647" s="261"/>
      <c r="C647" s="262"/>
      <c r="D647" s="175"/>
      <c r="E647" s="175"/>
      <c r="F647" s="175"/>
      <c r="G647" s="175"/>
      <c r="H647" s="175"/>
      <c r="I647" s="175"/>
      <c r="J647" s="175"/>
      <c r="K647" s="175"/>
      <c r="L647" s="175"/>
      <c r="M647" s="175"/>
      <c r="N647" s="175"/>
      <c r="O647" s="175"/>
      <c r="P647" s="175"/>
      <c r="Q647" s="175"/>
      <c r="R647" s="175"/>
      <c r="S647" s="175"/>
      <c r="T647" s="175"/>
      <c r="U647" s="175"/>
      <c r="V647" s="175"/>
      <c r="W647" s="175"/>
      <c r="X647" s="175"/>
      <c r="Y647" s="175"/>
      <c r="Z647" s="175"/>
    </row>
    <row r="648" customFormat="false" ht="12.75" hidden="false" customHeight="true" outlineLevel="0" collapsed="false">
      <c r="A648" s="175"/>
      <c r="B648" s="261"/>
      <c r="C648" s="262"/>
      <c r="D648" s="175"/>
      <c r="E648" s="175"/>
      <c r="F648" s="175"/>
      <c r="G648" s="175"/>
      <c r="H648" s="175"/>
      <c r="I648" s="175"/>
      <c r="J648" s="175"/>
      <c r="K648" s="175"/>
      <c r="L648" s="175"/>
      <c r="M648" s="175"/>
      <c r="N648" s="175"/>
      <c r="O648" s="175"/>
      <c r="P648" s="175"/>
      <c r="Q648" s="175"/>
      <c r="R648" s="175"/>
      <c r="S648" s="175"/>
      <c r="T648" s="175"/>
      <c r="U648" s="175"/>
      <c r="V648" s="175"/>
      <c r="W648" s="175"/>
      <c r="X648" s="175"/>
      <c r="Y648" s="175"/>
      <c r="Z648" s="175"/>
    </row>
    <row r="649" customFormat="false" ht="12.75" hidden="false" customHeight="true" outlineLevel="0" collapsed="false">
      <c r="A649" s="175"/>
      <c r="B649" s="261"/>
      <c r="C649" s="262"/>
      <c r="D649" s="175"/>
      <c r="E649" s="175"/>
      <c r="F649" s="175"/>
      <c r="G649" s="175"/>
      <c r="H649" s="175"/>
      <c r="I649" s="175"/>
      <c r="J649" s="175"/>
      <c r="K649" s="175"/>
      <c r="L649" s="175"/>
      <c r="M649" s="175"/>
      <c r="N649" s="175"/>
      <c r="O649" s="175"/>
      <c r="P649" s="175"/>
      <c r="Q649" s="175"/>
      <c r="R649" s="175"/>
      <c r="S649" s="175"/>
      <c r="T649" s="175"/>
      <c r="U649" s="175"/>
      <c r="V649" s="175"/>
      <c r="W649" s="175"/>
      <c r="X649" s="175"/>
      <c r="Y649" s="175"/>
      <c r="Z649" s="175"/>
    </row>
    <row r="650" customFormat="false" ht="12.75" hidden="false" customHeight="true" outlineLevel="0" collapsed="false">
      <c r="A650" s="175"/>
      <c r="B650" s="261"/>
      <c r="C650" s="262"/>
      <c r="D650" s="175"/>
      <c r="E650" s="175"/>
      <c r="F650" s="175"/>
      <c r="G650" s="175"/>
      <c r="H650" s="175"/>
      <c r="I650" s="175"/>
      <c r="J650" s="175"/>
      <c r="K650" s="175"/>
      <c r="L650" s="175"/>
      <c r="M650" s="175"/>
      <c r="N650" s="175"/>
      <c r="O650" s="175"/>
      <c r="P650" s="175"/>
      <c r="Q650" s="175"/>
      <c r="R650" s="175"/>
      <c r="S650" s="175"/>
      <c r="T650" s="175"/>
      <c r="U650" s="175"/>
      <c r="V650" s="175"/>
      <c r="W650" s="175"/>
      <c r="X650" s="175"/>
      <c r="Y650" s="175"/>
      <c r="Z650" s="175"/>
    </row>
    <row r="651" customFormat="false" ht="12.75" hidden="false" customHeight="true" outlineLevel="0" collapsed="false">
      <c r="A651" s="175"/>
      <c r="B651" s="261"/>
      <c r="C651" s="262"/>
      <c r="D651" s="175"/>
      <c r="E651" s="175"/>
      <c r="F651" s="175"/>
      <c r="G651" s="175"/>
      <c r="H651" s="175"/>
      <c r="I651" s="175"/>
      <c r="J651" s="175"/>
      <c r="K651" s="175"/>
      <c r="L651" s="175"/>
      <c r="M651" s="175"/>
      <c r="N651" s="175"/>
      <c r="O651" s="175"/>
      <c r="P651" s="175"/>
      <c r="Q651" s="175"/>
      <c r="R651" s="175"/>
      <c r="S651" s="175"/>
      <c r="T651" s="175"/>
      <c r="U651" s="175"/>
      <c r="V651" s="175"/>
      <c r="W651" s="175"/>
      <c r="X651" s="175"/>
      <c r="Y651" s="175"/>
      <c r="Z651" s="175"/>
    </row>
    <row r="652" customFormat="false" ht="12.75" hidden="false" customHeight="true" outlineLevel="0" collapsed="false">
      <c r="A652" s="175"/>
      <c r="B652" s="261"/>
      <c r="C652" s="262"/>
      <c r="D652" s="175"/>
      <c r="E652" s="175"/>
      <c r="F652" s="175"/>
      <c r="G652" s="175"/>
      <c r="H652" s="175"/>
      <c r="I652" s="175"/>
      <c r="J652" s="175"/>
      <c r="K652" s="175"/>
      <c r="L652" s="175"/>
      <c r="M652" s="175"/>
      <c r="N652" s="175"/>
      <c r="O652" s="175"/>
      <c r="P652" s="175"/>
      <c r="Q652" s="175"/>
      <c r="R652" s="175"/>
      <c r="S652" s="175"/>
      <c r="T652" s="175"/>
      <c r="U652" s="175"/>
      <c r="V652" s="175"/>
      <c r="W652" s="175"/>
      <c r="X652" s="175"/>
      <c r="Y652" s="175"/>
      <c r="Z652" s="175"/>
    </row>
    <row r="653" customFormat="false" ht="12.75" hidden="false" customHeight="true" outlineLevel="0" collapsed="false">
      <c r="A653" s="175"/>
      <c r="B653" s="261"/>
      <c r="C653" s="262"/>
      <c r="D653" s="175"/>
      <c r="E653" s="175"/>
      <c r="F653" s="175"/>
      <c r="G653" s="175"/>
      <c r="H653" s="175"/>
      <c r="I653" s="175"/>
      <c r="J653" s="175"/>
      <c r="K653" s="175"/>
      <c r="L653" s="175"/>
      <c r="M653" s="175"/>
      <c r="N653" s="175"/>
      <c r="O653" s="175"/>
      <c r="P653" s="175"/>
      <c r="Q653" s="175"/>
      <c r="R653" s="175"/>
      <c r="S653" s="175"/>
      <c r="T653" s="175"/>
      <c r="U653" s="175"/>
      <c r="V653" s="175"/>
      <c r="W653" s="175"/>
      <c r="X653" s="175"/>
      <c r="Y653" s="175"/>
      <c r="Z653" s="175"/>
    </row>
    <row r="654" customFormat="false" ht="12.75" hidden="false" customHeight="true" outlineLevel="0" collapsed="false">
      <c r="A654" s="175"/>
      <c r="B654" s="261"/>
      <c r="C654" s="262"/>
      <c r="D654" s="175"/>
      <c r="E654" s="175"/>
      <c r="F654" s="175"/>
      <c r="G654" s="175"/>
      <c r="H654" s="175"/>
      <c r="I654" s="175"/>
      <c r="J654" s="175"/>
      <c r="K654" s="175"/>
      <c r="L654" s="175"/>
      <c r="M654" s="175"/>
      <c r="N654" s="175"/>
      <c r="O654" s="175"/>
      <c r="P654" s="175"/>
      <c r="Q654" s="175"/>
      <c r="R654" s="175"/>
      <c r="S654" s="175"/>
      <c r="T654" s="175"/>
      <c r="U654" s="175"/>
      <c r="V654" s="175"/>
      <c r="W654" s="175"/>
      <c r="X654" s="175"/>
      <c r="Y654" s="175"/>
      <c r="Z654" s="175"/>
    </row>
    <row r="655" customFormat="false" ht="12.75" hidden="false" customHeight="true" outlineLevel="0" collapsed="false">
      <c r="A655" s="175"/>
      <c r="B655" s="261"/>
      <c r="C655" s="262"/>
      <c r="D655" s="175"/>
      <c r="E655" s="175"/>
      <c r="F655" s="175"/>
      <c r="G655" s="175"/>
      <c r="H655" s="175"/>
      <c r="I655" s="175"/>
      <c r="J655" s="175"/>
      <c r="K655" s="175"/>
      <c r="L655" s="175"/>
      <c r="M655" s="175"/>
      <c r="N655" s="175"/>
      <c r="O655" s="175"/>
      <c r="P655" s="175"/>
      <c r="Q655" s="175"/>
      <c r="R655" s="175"/>
      <c r="S655" s="175"/>
      <c r="T655" s="175"/>
      <c r="U655" s="175"/>
      <c r="V655" s="175"/>
      <c r="W655" s="175"/>
      <c r="X655" s="175"/>
      <c r="Y655" s="175"/>
      <c r="Z655" s="175"/>
    </row>
    <row r="656" customFormat="false" ht="12.75" hidden="false" customHeight="true" outlineLevel="0" collapsed="false">
      <c r="A656" s="175"/>
      <c r="B656" s="261"/>
      <c r="C656" s="262"/>
      <c r="D656" s="175"/>
      <c r="E656" s="175"/>
      <c r="F656" s="175"/>
      <c r="G656" s="175"/>
      <c r="H656" s="175"/>
      <c r="I656" s="175"/>
      <c r="J656" s="175"/>
      <c r="K656" s="175"/>
      <c r="L656" s="175"/>
      <c r="M656" s="175"/>
      <c r="N656" s="175"/>
      <c r="O656" s="175"/>
      <c r="P656" s="175"/>
      <c r="Q656" s="175"/>
      <c r="R656" s="175"/>
      <c r="S656" s="175"/>
      <c r="T656" s="175"/>
      <c r="U656" s="175"/>
      <c r="V656" s="175"/>
      <c r="W656" s="175"/>
      <c r="X656" s="175"/>
      <c r="Y656" s="175"/>
      <c r="Z656" s="175"/>
    </row>
    <row r="657" customFormat="false" ht="12.75" hidden="false" customHeight="true" outlineLevel="0" collapsed="false">
      <c r="A657" s="175"/>
      <c r="B657" s="261"/>
      <c r="C657" s="262"/>
      <c r="D657" s="175"/>
      <c r="E657" s="175"/>
      <c r="F657" s="175"/>
      <c r="G657" s="175"/>
      <c r="H657" s="175"/>
      <c r="I657" s="175"/>
      <c r="J657" s="175"/>
      <c r="K657" s="175"/>
      <c r="L657" s="175"/>
      <c r="M657" s="175"/>
      <c r="N657" s="175"/>
      <c r="O657" s="175"/>
      <c r="P657" s="175"/>
      <c r="Q657" s="175"/>
      <c r="R657" s="175"/>
      <c r="S657" s="175"/>
      <c r="T657" s="175"/>
      <c r="U657" s="175"/>
      <c r="V657" s="175"/>
      <c r="W657" s="175"/>
      <c r="X657" s="175"/>
      <c r="Y657" s="175"/>
      <c r="Z657" s="175"/>
    </row>
  </sheetData>
  <mergeCells count="21">
    <mergeCell ref="A1:K1"/>
    <mergeCell ref="A3:A9"/>
    <mergeCell ref="D3:H3"/>
    <mergeCell ref="D4:H4"/>
    <mergeCell ref="D5:H5"/>
    <mergeCell ref="L5:M5"/>
    <mergeCell ref="D6:H6"/>
    <mergeCell ref="D7:H7"/>
    <mergeCell ref="D8:H8"/>
    <mergeCell ref="D9:G9"/>
    <mergeCell ref="H9:J9"/>
    <mergeCell ref="A11:K11"/>
    <mergeCell ref="A13:K13"/>
    <mergeCell ref="B14:G14"/>
    <mergeCell ref="A21:K21"/>
    <mergeCell ref="B22:G22"/>
    <mergeCell ref="A36:K36"/>
    <mergeCell ref="B37:G37"/>
    <mergeCell ref="A47:K47"/>
    <mergeCell ref="B48:G48"/>
    <mergeCell ref="A58:K58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74E13"/>
    <outlinePr summaryBelow="0"/>
    <pageSetUpPr fitToPage="true"/>
  </sheetPr>
  <dimension ref="A1:O63"/>
  <sheetViews>
    <sheetView showFormulas="false" showGridLines="fals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4" min="1" style="0" width="14.38"/>
    <col collapsed="false" customWidth="true" hidden="false" outlineLevel="0" max="5" min="5" style="0" width="6.75"/>
    <col collapsed="false" customWidth="true" hidden="false" outlineLevel="0" max="26" min="6" style="0" width="14.38"/>
  </cols>
  <sheetData>
    <row r="1" customFormat="false" ht="17.35" hidden="false" customHeight="false" outlineLevel="0" collapsed="false">
      <c r="A1" s="285"/>
      <c r="B1" s="285"/>
      <c r="C1" s="285"/>
      <c r="D1" s="285"/>
      <c r="E1" s="285"/>
      <c r="F1" s="285"/>
      <c r="G1" s="285"/>
      <c r="H1" s="285"/>
      <c r="I1" s="285"/>
      <c r="J1" s="285"/>
      <c r="K1" s="285"/>
    </row>
    <row r="2" customFormat="false" ht="15" hidden="false" customHeight="false" outlineLevel="0" collapsed="false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</row>
    <row r="3" customFormat="false" ht="15" hidden="false" customHeight="true" outlineLevel="0" collapsed="false">
      <c r="A3" s="245"/>
      <c r="C3" s="186"/>
      <c r="D3" s="287"/>
      <c r="E3" s="24" t="s">
        <v>21</v>
      </c>
      <c r="F3" s="24"/>
      <c r="G3" s="24"/>
      <c r="H3" s="24"/>
      <c r="I3" s="288"/>
      <c r="J3" s="288"/>
      <c r="K3" s="288"/>
      <c r="L3" s="288"/>
      <c r="M3" s="288"/>
    </row>
    <row r="4" customFormat="false" ht="15" hidden="false" customHeight="true" outlineLevel="0" collapsed="false">
      <c r="A4" s="245"/>
      <c r="C4" s="188"/>
      <c r="D4" s="289"/>
      <c r="E4" s="27" t="s">
        <v>22</v>
      </c>
      <c r="F4" s="27"/>
      <c r="G4" s="27"/>
      <c r="H4" s="27"/>
      <c r="I4" s="288"/>
      <c r="J4" s="288"/>
      <c r="K4" s="288"/>
      <c r="L4" s="290"/>
      <c r="M4" s="291"/>
    </row>
    <row r="5" customFormat="false" ht="15" hidden="false" customHeight="true" outlineLevel="0" collapsed="false">
      <c r="A5" s="245"/>
      <c r="C5" s="188"/>
      <c r="D5" s="289"/>
      <c r="E5" s="24" t="s">
        <v>24</v>
      </c>
      <c r="F5" s="24"/>
      <c r="G5" s="24"/>
      <c r="H5" s="24"/>
      <c r="I5" s="288"/>
      <c r="J5" s="288"/>
      <c r="K5" s="288"/>
      <c r="L5" s="292"/>
      <c r="M5" s="292"/>
    </row>
    <row r="6" customFormat="false" ht="15" hidden="false" customHeight="true" outlineLevel="0" collapsed="false">
      <c r="A6" s="245"/>
      <c r="C6" s="188"/>
      <c r="D6" s="289"/>
      <c r="E6" s="32" t="s">
        <v>26</v>
      </c>
      <c r="F6" s="32"/>
      <c r="G6" s="32"/>
      <c r="H6" s="32"/>
      <c r="L6" s="293"/>
      <c r="M6" s="294"/>
    </row>
    <row r="7" customFormat="false" ht="15" hidden="false" customHeight="true" outlineLevel="0" collapsed="false">
      <c r="A7" s="245"/>
      <c r="C7" s="188"/>
      <c r="D7" s="289"/>
      <c r="E7" s="40" t="s">
        <v>28</v>
      </c>
      <c r="F7" s="40"/>
      <c r="G7" s="40"/>
      <c r="H7" s="40"/>
      <c r="L7" s="293"/>
      <c r="M7" s="295"/>
    </row>
    <row r="8" customFormat="false" ht="15" hidden="false" customHeight="true" outlineLevel="0" collapsed="false">
      <c r="A8" s="245"/>
      <c r="C8" s="188"/>
      <c r="D8" s="289"/>
      <c r="E8" s="40" t="s">
        <v>559</v>
      </c>
      <c r="F8" s="40"/>
      <c r="G8" s="40"/>
      <c r="H8" s="40"/>
      <c r="J8" s="288"/>
      <c r="K8" s="288"/>
      <c r="L8" s="288"/>
      <c r="M8" s="288"/>
    </row>
    <row r="9" customFormat="false" ht="34.3" hidden="false" customHeight="true" outlineLevel="0" collapsed="false">
      <c r="A9" s="245"/>
      <c r="C9" s="296" t="s">
        <v>560</v>
      </c>
      <c r="D9" s="296"/>
      <c r="E9" s="296"/>
      <c r="F9" s="296"/>
      <c r="G9" s="297" t="s">
        <v>655</v>
      </c>
      <c r="H9" s="297"/>
      <c r="I9" s="297"/>
      <c r="J9" s="297"/>
      <c r="K9" s="297"/>
      <c r="N9" s="45"/>
      <c r="O9" s="45"/>
    </row>
    <row r="10" customFormat="false" ht="4.5" hidden="false" customHeight="true" outlineLevel="0" collapsed="false">
      <c r="A10" s="298"/>
      <c r="B10" s="298"/>
      <c r="C10" s="298"/>
      <c r="D10" s="298"/>
      <c r="E10" s="299"/>
      <c r="F10" s="299"/>
      <c r="G10" s="299"/>
      <c r="H10" s="299"/>
      <c r="I10" s="298"/>
      <c r="J10" s="298"/>
      <c r="K10" s="298"/>
    </row>
    <row r="11" customFormat="false" ht="17.35" hidden="false" customHeight="false" outlineLevel="0" collapsed="false">
      <c r="A11" s="285" t="s">
        <v>656</v>
      </c>
      <c r="B11" s="285"/>
      <c r="C11" s="285"/>
      <c r="D11" s="285"/>
      <c r="E11" s="285"/>
      <c r="F11" s="285"/>
      <c r="G11" s="285"/>
      <c r="H11" s="285"/>
      <c r="I11" s="285"/>
      <c r="J11" s="285"/>
      <c r="K11" s="285"/>
    </row>
    <row r="12" customFormat="false" ht="15" hidden="false" customHeight="false" outlineLevel="0" collapsed="false">
      <c r="A12" s="300" t="s">
        <v>657</v>
      </c>
      <c r="B12" s="300"/>
      <c r="C12" s="300"/>
      <c r="D12" s="300"/>
      <c r="E12" s="300"/>
      <c r="F12" s="300"/>
      <c r="G12" s="300"/>
      <c r="H12" s="300"/>
      <c r="I12" s="300"/>
      <c r="J12" s="300"/>
      <c r="K12" s="300"/>
    </row>
    <row r="13" customFormat="false" ht="15" hidden="false" customHeight="true" outlineLevel="0" collapsed="false">
      <c r="A13" s="300" t="s">
        <v>32</v>
      </c>
      <c r="B13" s="300" t="s">
        <v>658</v>
      </c>
      <c r="C13" s="300"/>
      <c r="D13" s="300"/>
      <c r="E13" s="300" t="s">
        <v>659</v>
      </c>
      <c r="F13" s="300" t="s">
        <v>660</v>
      </c>
      <c r="G13" s="300" t="s">
        <v>661</v>
      </c>
      <c r="H13" s="301" t="s">
        <v>662</v>
      </c>
      <c r="I13" s="300" t="s">
        <v>663</v>
      </c>
      <c r="J13" s="300"/>
      <c r="K13" s="300"/>
    </row>
    <row r="14" customFormat="false" ht="15" hidden="false" customHeight="false" outlineLevel="0" collapsed="false">
      <c r="A14" s="300"/>
      <c r="B14" s="300"/>
      <c r="C14" s="300"/>
      <c r="D14" s="300"/>
      <c r="E14" s="300"/>
      <c r="F14" s="300"/>
      <c r="G14" s="300"/>
      <c r="H14" s="300"/>
      <c r="I14" s="300" t="s">
        <v>664</v>
      </c>
      <c r="J14" s="300" t="s">
        <v>665</v>
      </c>
      <c r="K14" s="300" t="s">
        <v>666</v>
      </c>
    </row>
    <row r="15" customFormat="false" ht="15" hidden="false" customHeight="false" outlineLevel="0" collapsed="false">
      <c r="A15" s="302" t="n">
        <v>1</v>
      </c>
      <c r="B15" s="303" t="s">
        <v>667</v>
      </c>
      <c r="C15" s="303"/>
      <c r="D15" s="303"/>
      <c r="E15" s="304" t="s">
        <v>668</v>
      </c>
      <c r="F15" s="305" t="n">
        <v>0.04</v>
      </c>
      <c r="G15" s="306"/>
      <c r="H15" s="302" t="str">
        <f aca="false">IF(AND(F15&gt;=I15,F15&lt;=K15),"OK","DIFERE")</f>
        <v>OK</v>
      </c>
      <c r="I15" s="307" t="n">
        <v>0.03</v>
      </c>
      <c r="J15" s="307" t="n">
        <v>0.04</v>
      </c>
      <c r="K15" s="307" t="n">
        <v>0.055</v>
      </c>
    </row>
    <row r="16" customFormat="false" ht="15" hidden="false" customHeight="false" outlineLevel="0" collapsed="false">
      <c r="A16" s="302" t="n">
        <v>2</v>
      </c>
      <c r="B16" s="303" t="s">
        <v>669</v>
      </c>
      <c r="C16" s="303"/>
      <c r="D16" s="303"/>
      <c r="E16" s="304" t="s">
        <v>668</v>
      </c>
      <c r="F16" s="305" t="n">
        <v>0.008</v>
      </c>
      <c r="G16" s="306"/>
      <c r="H16" s="302" t="str">
        <f aca="false">IF(AND(F16&gt;=I16,F16&lt;=K16),"OK","DIFERE")</f>
        <v>OK</v>
      </c>
      <c r="I16" s="307" t="n">
        <v>0.008</v>
      </c>
      <c r="J16" s="307" t="n">
        <v>0.008</v>
      </c>
      <c r="K16" s="307" t="n">
        <v>0.01</v>
      </c>
    </row>
    <row r="17" customFormat="false" ht="15" hidden="false" customHeight="false" outlineLevel="0" collapsed="false">
      <c r="A17" s="302" t="n">
        <v>3</v>
      </c>
      <c r="B17" s="303" t="s">
        <v>670</v>
      </c>
      <c r="C17" s="303"/>
      <c r="D17" s="303"/>
      <c r="E17" s="304" t="s">
        <v>668</v>
      </c>
      <c r="F17" s="305" t="n">
        <v>0.0127</v>
      </c>
      <c r="G17" s="306"/>
      <c r="H17" s="302" t="str">
        <f aca="false">IF(AND(F17&gt;=I17,F17&lt;=K17),"OK","DIFERE")</f>
        <v>OK</v>
      </c>
      <c r="I17" s="307" t="n">
        <v>0.0097</v>
      </c>
      <c r="J17" s="307" t="n">
        <v>0.0127</v>
      </c>
      <c r="K17" s="307" t="n">
        <v>0.0127</v>
      </c>
    </row>
    <row r="18" customFormat="false" ht="15" hidden="false" customHeight="false" outlineLevel="0" collapsed="false">
      <c r="A18" s="302" t="n">
        <v>4</v>
      </c>
      <c r="B18" s="303" t="s">
        <v>671</v>
      </c>
      <c r="C18" s="303"/>
      <c r="D18" s="303"/>
      <c r="E18" s="304" t="s">
        <v>668</v>
      </c>
      <c r="F18" s="305" t="n">
        <v>0.0123</v>
      </c>
      <c r="G18" s="306"/>
      <c r="H18" s="302" t="str">
        <f aca="false">IF(AND(F18&gt;=I18,F18&lt;=K18),"OK","DIFERE")</f>
        <v>OK</v>
      </c>
      <c r="I18" s="307" t="n">
        <v>0.0059</v>
      </c>
      <c r="J18" s="307" t="n">
        <v>0.0123</v>
      </c>
      <c r="K18" s="307" t="n">
        <v>0.0139</v>
      </c>
    </row>
    <row r="19" customFormat="false" ht="15" hidden="false" customHeight="false" outlineLevel="0" collapsed="false">
      <c r="A19" s="302" t="n">
        <v>5</v>
      </c>
      <c r="B19" s="303" t="s">
        <v>672</v>
      </c>
      <c r="C19" s="303"/>
      <c r="D19" s="303"/>
      <c r="E19" s="304" t="s">
        <v>668</v>
      </c>
      <c r="F19" s="305" t="n">
        <v>0.074</v>
      </c>
      <c r="G19" s="306"/>
      <c r="H19" s="302" t="str">
        <f aca="false">IF(AND(F19&gt;=I19,F19&lt;=K19),"OK","DIFERE")</f>
        <v>OK</v>
      </c>
      <c r="I19" s="307" t="n">
        <v>0.0616</v>
      </c>
      <c r="J19" s="307" t="n">
        <v>0.074</v>
      </c>
      <c r="K19" s="307" t="n">
        <v>0.0896</v>
      </c>
    </row>
    <row r="20" customFormat="false" ht="15" hidden="false" customHeight="false" outlineLevel="0" collapsed="false">
      <c r="A20" s="302" t="n">
        <v>6</v>
      </c>
      <c r="B20" s="303" t="s">
        <v>673</v>
      </c>
      <c r="C20" s="303"/>
      <c r="D20" s="303"/>
      <c r="E20" s="304" t="s">
        <v>668</v>
      </c>
      <c r="F20" s="305" t="n">
        <f aca="false">SUM(F21:F24)</f>
        <v>0.0565</v>
      </c>
      <c r="G20" s="308" t="s">
        <v>674</v>
      </c>
      <c r="H20" s="308"/>
      <c r="I20" s="308"/>
      <c r="J20" s="308"/>
      <c r="K20" s="308"/>
    </row>
    <row r="21" customFormat="false" ht="15" hidden="false" customHeight="false" outlineLevel="0" collapsed="false">
      <c r="A21" s="309" t="n">
        <v>43836</v>
      </c>
      <c r="B21" s="303" t="s">
        <v>675</v>
      </c>
      <c r="C21" s="303"/>
      <c r="D21" s="303"/>
      <c r="E21" s="303"/>
      <c r="F21" s="305" t="n">
        <v>0.0065</v>
      </c>
      <c r="G21" s="308"/>
      <c r="H21" s="308"/>
      <c r="I21" s="308"/>
      <c r="J21" s="308"/>
      <c r="K21" s="308"/>
    </row>
    <row r="22" customFormat="false" ht="15" hidden="false" customHeight="false" outlineLevel="0" collapsed="false">
      <c r="A22" s="309" t="n">
        <v>43867</v>
      </c>
      <c r="B22" s="303" t="s">
        <v>676</v>
      </c>
      <c r="C22" s="303"/>
      <c r="D22" s="303"/>
      <c r="E22" s="303"/>
      <c r="F22" s="305" t="n">
        <v>0.03</v>
      </c>
      <c r="G22" s="308"/>
      <c r="H22" s="308"/>
      <c r="I22" s="308"/>
      <c r="J22" s="308"/>
      <c r="K22" s="308"/>
    </row>
    <row r="23" customFormat="false" ht="15" hidden="false" customHeight="false" outlineLevel="0" collapsed="false">
      <c r="A23" s="309" t="n">
        <v>43896</v>
      </c>
      <c r="B23" s="303" t="s">
        <v>677</v>
      </c>
      <c r="C23" s="303"/>
      <c r="D23" s="303"/>
      <c r="E23" s="303"/>
      <c r="F23" s="305" t="n">
        <v>0.02</v>
      </c>
      <c r="G23" s="308"/>
      <c r="H23" s="308"/>
      <c r="I23" s="308"/>
      <c r="J23" s="308"/>
      <c r="K23" s="308"/>
    </row>
    <row r="24" customFormat="false" ht="15" hidden="false" customHeight="false" outlineLevel="0" collapsed="false">
      <c r="A24" s="309" t="n">
        <v>43927</v>
      </c>
      <c r="B24" s="303" t="s">
        <v>678</v>
      </c>
      <c r="C24" s="303"/>
      <c r="D24" s="303"/>
      <c r="E24" s="303"/>
      <c r="F24" s="305" t="n">
        <v>0</v>
      </c>
      <c r="G24" s="308"/>
      <c r="H24" s="308"/>
      <c r="I24" s="308"/>
      <c r="J24" s="308"/>
      <c r="K24" s="308"/>
    </row>
    <row r="25" customFormat="false" ht="15" hidden="false" customHeight="false" outlineLevel="0" collapsed="false">
      <c r="A25" s="310"/>
      <c r="B25" s="310"/>
      <c r="C25" s="310"/>
      <c r="D25" s="310"/>
      <c r="E25" s="310"/>
      <c r="F25" s="310"/>
      <c r="G25" s="308"/>
      <c r="H25" s="308"/>
      <c r="I25" s="308"/>
      <c r="J25" s="308"/>
      <c r="K25" s="308"/>
    </row>
    <row r="26" customFormat="false" ht="15" hidden="false" customHeight="false" outlineLevel="0" collapsed="false">
      <c r="A26" s="300" t="s">
        <v>679</v>
      </c>
      <c r="B26" s="300"/>
      <c r="C26" s="300"/>
      <c r="D26" s="300"/>
      <c r="E26" s="304" t="s">
        <v>668</v>
      </c>
      <c r="F26" s="306"/>
      <c r="G26" s="308"/>
      <c r="H26" s="308"/>
      <c r="I26" s="308"/>
      <c r="J26" s="308"/>
      <c r="K26" s="308"/>
    </row>
    <row r="27" customFormat="false" ht="15" hidden="false" customHeight="false" outlineLevel="0" collapsed="false">
      <c r="A27" s="300" t="s">
        <v>680</v>
      </c>
      <c r="B27" s="300"/>
      <c r="C27" s="300"/>
      <c r="D27" s="300"/>
      <c r="E27" s="304" t="s">
        <v>668</v>
      </c>
      <c r="F27" s="306"/>
      <c r="G27" s="303" t="s">
        <v>681</v>
      </c>
      <c r="H27" s="303"/>
      <c r="I27" s="303"/>
      <c r="J27" s="303"/>
      <c r="K27" s="303"/>
    </row>
    <row r="28" customFormat="false" ht="15" hidden="false" customHeight="false" outlineLevel="0" collapsed="false">
      <c r="A28" s="300" t="s">
        <v>682</v>
      </c>
      <c r="B28" s="300"/>
      <c r="C28" s="300"/>
      <c r="D28" s="300"/>
      <c r="E28" s="300"/>
      <c r="F28" s="311" t="n">
        <f aca="false">ROUND(((((1+(F15+F16+F17))*(1+F18)*(1+F19))/(1-F20))-1),4)</f>
        <v>0.2223</v>
      </c>
      <c r="G28" s="303" t="s">
        <v>683</v>
      </c>
      <c r="H28" s="303"/>
      <c r="I28" s="303"/>
      <c r="J28" s="303"/>
      <c r="K28" s="303"/>
    </row>
    <row r="29" customFormat="false" ht="15" hidden="false" customHeight="false" outlineLevel="0" collapsed="false">
      <c r="A29" s="280"/>
      <c r="B29" s="280"/>
      <c r="C29" s="280"/>
      <c r="D29" s="280"/>
      <c r="E29" s="280"/>
      <c r="F29" s="312"/>
      <c r="G29" s="303" t="s">
        <v>684</v>
      </c>
      <c r="H29" s="303"/>
      <c r="I29" s="303"/>
      <c r="J29" s="303"/>
      <c r="K29" s="303"/>
    </row>
    <row r="30" customFormat="false" ht="15" hidden="false" customHeight="false" outlineLevel="0" collapsed="false">
      <c r="A30" s="302" t="s">
        <v>685</v>
      </c>
      <c r="B30" s="302"/>
      <c r="C30" s="302"/>
      <c r="D30" s="302"/>
      <c r="E30" s="280"/>
      <c r="F30" s="312"/>
      <c r="G30" s="303" t="s">
        <v>686</v>
      </c>
      <c r="H30" s="303"/>
      <c r="I30" s="303"/>
      <c r="J30" s="303"/>
      <c r="K30" s="303"/>
    </row>
    <row r="31" customFormat="false" ht="15" hidden="false" customHeight="false" outlineLevel="0" collapsed="false">
      <c r="A31" s="313" t="s">
        <v>687</v>
      </c>
      <c r="B31" s="305" t="n">
        <v>0.2034</v>
      </c>
      <c r="C31" s="305" t="n">
        <v>0.2212</v>
      </c>
      <c r="D31" s="305" t="n">
        <v>0.25</v>
      </c>
      <c r="E31" s="280"/>
      <c r="F31" s="312"/>
      <c r="G31" s="303" t="s">
        <v>688</v>
      </c>
      <c r="H31" s="303"/>
      <c r="I31" s="303"/>
      <c r="J31" s="303"/>
      <c r="K31" s="303"/>
    </row>
    <row r="32" customFormat="false" ht="15" hidden="false" customHeight="false" outlineLevel="0" collapsed="false">
      <c r="A32" s="313" t="s">
        <v>689</v>
      </c>
      <c r="B32" s="305" t="n">
        <v>0.2601</v>
      </c>
      <c r="C32" s="305" t="n">
        <v>0.2787</v>
      </c>
      <c r="D32" s="305" t="n">
        <v>0.3089</v>
      </c>
      <c r="E32" s="280"/>
      <c r="F32" s="312"/>
      <c r="G32" s="303" t="s">
        <v>690</v>
      </c>
      <c r="H32" s="303"/>
      <c r="I32" s="303"/>
      <c r="J32" s="303"/>
      <c r="K32" s="303"/>
    </row>
    <row r="33" customFormat="false" ht="15" hidden="false" customHeight="false" outlineLevel="0" collapsed="false">
      <c r="A33" s="280"/>
      <c r="B33" s="280"/>
      <c r="C33" s="280"/>
      <c r="D33" s="280"/>
      <c r="E33" s="280"/>
      <c r="F33" s="312"/>
      <c r="G33" s="303" t="s">
        <v>691</v>
      </c>
      <c r="H33" s="303"/>
      <c r="I33" s="303"/>
      <c r="J33" s="303"/>
      <c r="K33" s="303"/>
    </row>
    <row r="34" customFormat="false" ht="15" hidden="false" customHeight="false" outlineLevel="0" collapsed="false">
      <c r="A34" s="314"/>
      <c r="B34" s="314"/>
      <c r="C34" s="314"/>
      <c r="D34" s="314"/>
      <c r="E34" s="314"/>
      <c r="F34" s="310"/>
      <c r="G34" s="303" t="s">
        <v>692</v>
      </c>
      <c r="H34" s="303"/>
      <c r="I34" s="303"/>
      <c r="J34" s="303"/>
      <c r="K34" s="303"/>
    </row>
    <row r="35" customFormat="false" ht="15" hidden="false" customHeight="false" outlineLevel="0" collapsed="false">
      <c r="A35" s="315"/>
      <c r="B35" s="315"/>
      <c r="C35" s="315"/>
      <c r="D35" s="315"/>
      <c r="E35" s="315"/>
      <c r="F35" s="315"/>
      <c r="G35" s="315"/>
      <c r="H35" s="315"/>
      <c r="I35" s="315"/>
      <c r="J35" s="315"/>
      <c r="K35" s="315"/>
    </row>
    <row r="37" customFormat="false" ht="17.35" hidden="false" customHeight="false" outlineLevel="0" collapsed="false">
      <c r="A37" s="285" t="s">
        <v>693</v>
      </c>
      <c r="B37" s="285"/>
      <c r="C37" s="285"/>
      <c r="D37" s="285"/>
      <c r="E37" s="285"/>
      <c r="F37" s="285"/>
      <c r="G37" s="285"/>
      <c r="H37" s="285"/>
      <c r="I37" s="285"/>
      <c r="J37" s="285"/>
      <c r="K37" s="285"/>
    </row>
    <row r="38" customFormat="false" ht="15" hidden="false" customHeight="false" outlineLevel="0" collapsed="false">
      <c r="A38" s="300" t="s">
        <v>657</v>
      </c>
      <c r="B38" s="300"/>
      <c r="C38" s="300"/>
      <c r="D38" s="300"/>
      <c r="E38" s="300"/>
      <c r="F38" s="300"/>
      <c r="G38" s="300"/>
      <c r="H38" s="300"/>
      <c r="I38" s="300"/>
      <c r="J38" s="300"/>
      <c r="K38" s="300"/>
    </row>
    <row r="39" customFormat="false" ht="15" hidden="false" customHeight="true" outlineLevel="0" collapsed="false">
      <c r="A39" s="316" t="s">
        <v>32</v>
      </c>
      <c r="B39" s="300" t="s">
        <v>658</v>
      </c>
      <c r="C39" s="300"/>
      <c r="D39" s="300"/>
      <c r="E39" s="300" t="s">
        <v>659</v>
      </c>
      <c r="F39" s="300" t="s">
        <v>660</v>
      </c>
      <c r="G39" s="300" t="s">
        <v>661</v>
      </c>
      <c r="H39" s="301" t="s">
        <v>662</v>
      </c>
      <c r="I39" s="300" t="s">
        <v>663</v>
      </c>
      <c r="J39" s="300"/>
      <c r="K39" s="300"/>
    </row>
    <row r="40" customFormat="false" ht="15" hidden="false" customHeight="false" outlineLevel="0" collapsed="false">
      <c r="A40" s="316"/>
      <c r="B40" s="300"/>
      <c r="C40" s="300"/>
      <c r="D40" s="300"/>
      <c r="E40" s="300"/>
      <c r="F40" s="300"/>
      <c r="G40" s="300"/>
      <c r="H40" s="300"/>
      <c r="I40" s="300" t="s">
        <v>664</v>
      </c>
      <c r="J40" s="300" t="s">
        <v>665</v>
      </c>
      <c r="K40" s="300" t="s">
        <v>666</v>
      </c>
    </row>
    <row r="41" customFormat="false" ht="15" hidden="false" customHeight="false" outlineLevel="0" collapsed="false">
      <c r="A41" s="302" t="n">
        <v>1</v>
      </c>
      <c r="B41" s="303" t="s">
        <v>667</v>
      </c>
      <c r="C41" s="303"/>
      <c r="D41" s="303"/>
      <c r="E41" s="306"/>
      <c r="F41" s="311" t="n">
        <v>0.015</v>
      </c>
      <c r="G41" s="306"/>
      <c r="H41" s="302" t="str">
        <f aca="false">IF(AND(F41&gt;=I41,F41&lt;=K41),"OK","DIFERE")</f>
        <v>OK</v>
      </c>
      <c r="I41" s="307" t="n">
        <v>0.015</v>
      </c>
      <c r="J41" s="307" t="n">
        <v>0.0345</v>
      </c>
      <c r="K41" s="307" t="n">
        <v>0.0449</v>
      </c>
    </row>
    <row r="42" customFormat="false" ht="15" hidden="false" customHeight="false" outlineLevel="0" collapsed="false">
      <c r="A42" s="302" t="n">
        <v>2</v>
      </c>
      <c r="B42" s="303" t="s">
        <v>669</v>
      </c>
      <c r="C42" s="303"/>
      <c r="D42" s="303"/>
      <c r="E42" s="306"/>
      <c r="F42" s="305" t="n">
        <v>0.003</v>
      </c>
      <c r="G42" s="306"/>
      <c r="H42" s="302" t="str">
        <f aca="false">IF(AND(F42&gt;=I42,F42&lt;=K42),"OK","DIFERE")</f>
        <v>OK</v>
      </c>
      <c r="I42" s="307" t="n">
        <v>0.003</v>
      </c>
      <c r="J42" s="307" t="n">
        <v>0.0048</v>
      </c>
      <c r="K42" s="307" t="n">
        <v>0.0082</v>
      </c>
    </row>
    <row r="43" customFormat="false" ht="15" hidden="false" customHeight="false" outlineLevel="0" collapsed="false">
      <c r="A43" s="302" t="n">
        <v>3</v>
      </c>
      <c r="B43" s="303" t="s">
        <v>670</v>
      </c>
      <c r="C43" s="303"/>
      <c r="D43" s="303"/>
      <c r="E43" s="306"/>
      <c r="F43" s="305" t="n">
        <v>0.0056</v>
      </c>
      <c r="G43" s="306"/>
      <c r="H43" s="302" t="str">
        <f aca="false">IF(AND(F43&gt;=I43,F43&lt;=K43),"OK","DIFERE")</f>
        <v>OK</v>
      </c>
      <c r="I43" s="307" t="n">
        <v>0.0056</v>
      </c>
      <c r="J43" s="307" t="n">
        <v>0.0085</v>
      </c>
      <c r="K43" s="307" t="n">
        <v>0.0089</v>
      </c>
    </row>
    <row r="44" customFormat="false" ht="15" hidden="false" customHeight="false" outlineLevel="0" collapsed="false">
      <c r="A44" s="302" t="n">
        <v>4</v>
      </c>
      <c r="B44" s="303" t="s">
        <v>671</v>
      </c>
      <c r="C44" s="303"/>
      <c r="D44" s="303"/>
      <c r="E44" s="306"/>
      <c r="F44" s="305" t="n">
        <v>0.0085</v>
      </c>
      <c r="G44" s="306"/>
      <c r="H44" s="302" t="str">
        <f aca="false">IF(AND(F44&gt;=I44,F44&lt;=K44),"OK","DIFERE")</f>
        <v>OK</v>
      </c>
      <c r="I44" s="307" t="n">
        <v>0.0085</v>
      </c>
      <c r="J44" s="307" t="n">
        <v>0.0085</v>
      </c>
      <c r="K44" s="307" t="n">
        <v>0.0111</v>
      </c>
    </row>
    <row r="45" customFormat="false" ht="15" hidden="false" customHeight="false" outlineLevel="0" collapsed="false">
      <c r="A45" s="302" t="n">
        <v>5</v>
      </c>
      <c r="B45" s="303" t="s">
        <v>672</v>
      </c>
      <c r="C45" s="303"/>
      <c r="D45" s="303"/>
      <c r="E45" s="306"/>
      <c r="F45" s="311" t="n">
        <v>0.0352</v>
      </c>
      <c r="G45" s="306"/>
      <c r="H45" s="302" t="str">
        <f aca="false">IF(AND(F45&gt;=I45,F45&lt;=K45),"OK","DIFERE")</f>
        <v>OK</v>
      </c>
      <c r="I45" s="307" t="n">
        <v>0.035</v>
      </c>
      <c r="J45" s="307" t="n">
        <v>0.0511</v>
      </c>
      <c r="K45" s="307" t="n">
        <v>0.0622</v>
      </c>
    </row>
    <row r="46" customFormat="false" ht="15" hidden="false" customHeight="false" outlineLevel="0" collapsed="false">
      <c r="A46" s="302" t="n">
        <v>6</v>
      </c>
      <c r="B46" s="303" t="s">
        <v>673</v>
      </c>
      <c r="C46" s="303"/>
      <c r="D46" s="303"/>
      <c r="E46" s="306"/>
      <c r="F46" s="305" t="n">
        <f aca="false">SUM(F47:F50)</f>
        <v>0.0365</v>
      </c>
      <c r="G46" s="308" t="s">
        <v>674</v>
      </c>
      <c r="H46" s="308"/>
      <c r="I46" s="308"/>
      <c r="J46" s="308"/>
      <c r="K46" s="308"/>
    </row>
    <row r="47" customFormat="false" ht="15" hidden="false" customHeight="false" outlineLevel="0" collapsed="false">
      <c r="A47" s="309" t="n">
        <v>43836</v>
      </c>
      <c r="B47" s="303" t="s">
        <v>675</v>
      </c>
      <c r="C47" s="303"/>
      <c r="D47" s="303"/>
      <c r="E47" s="303"/>
      <c r="F47" s="305" t="n">
        <v>0.0065</v>
      </c>
      <c r="G47" s="308"/>
      <c r="H47" s="308"/>
      <c r="I47" s="308"/>
      <c r="J47" s="308"/>
      <c r="K47" s="308"/>
    </row>
    <row r="48" customFormat="false" ht="15" hidden="false" customHeight="false" outlineLevel="0" collapsed="false">
      <c r="A48" s="309" t="n">
        <v>43867</v>
      </c>
      <c r="B48" s="303" t="s">
        <v>676</v>
      </c>
      <c r="C48" s="303"/>
      <c r="D48" s="303"/>
      <c r="E48" s="303"/>
      <c r="F48" s="305" t="n">
        <v>0.03</v>
      </c>
      <c r="G48" s="308"/>
      <c r="H48" s="308"/>
      <c r="I48" s="308"/>
      <c r="J48" s="308"/>
      <c r="K48" s="308"/>
    </row>
    <row r="49" customFormat="false" ht="15" hidden="false" customHeight="false" outlineLevel="0" collapsed="false">
      <c r="A49" s="309" t="n">
        <v>43896</v>
      </c>
      <c r="B49" s="303" t="s">
        <v>677</v>
      </c>
      <c r="C49" s="303"/>
      <c r="D49" s="303"/>
      <c r="E49" s="303"/>
      <c r="F49" s="311" t="n">
        <v>0</v>
      </c>
      <c r="G49" s="308"/>
      <c r="H49" s="308"/>
      <c r="I49" s="308"/>
      <c r="J49" s="308"/>
      <c r="K49" s="308"/>
    </row>
    <row r="50" customFormat="false" ht="15" hidden="false" customHeight="false" outlineLevel="0" collapsed="false">
      <c r="A50" s="309" t="n">
        <v>43927</v>
      </c>
      <c r="B50" s="303" t="s">
        <v>678</v>
      </c>
      <c r="C50" s="303"/>
      <c r="D50" s="303"/>
      <c r="E50" s="303"/>
      <c r="F50" s="305" t="n">
        <v>0</v>
      </c>
      <c r="G50" s="308"/>
      <c r="H50" s="308"/>
      <c r="I50" s="308"/>
      <c r="J50" s="308"/>
      <c r="K50" s="308"/>
    </row>
    <row r="51" customFormat="false" ht="15" hidden="false" customHeight="false" outlineLevel="0" collapsed="false">
      <c r="A51" s="310"/>
      <c r="B51" s="310"/>
      <c r="C51" s="310"/>
      <c r="D51" s="310"/>
      <c r="E51" s="310"/>
      <c r="F51" s="310"/>
      <c r="G51" s="308"/>
      <c r="H51" s="308"/>
      <c r="I51" s="308"/>
      <c r="J51" s="308"/>
      <c r="K51" s="308"/>
    </row>
    <row r="52" customFormat="false" ht="15" hidden="false" customHeight="false" outlineLevel="0" collapsed="false">
      <c r="A52" s="300" t="s">
        <v>679</v>
      </c>
      <c r="B52" s="300"/>
      <c r="C52" s="300"/>
      <c r="D52" s="300"/>
      <c r="E52" s="306"/>
      <c r="F52" s="306"/>
      <c r="G52" s="308"/>
      <c r="H52" s="308"/>
      <c r="I52" s="308"/>
      <c r="J52" s="308"/>
      <c r="K52" s="308"/>
    </row>
    <row r="53" customFormat="false" ht="15" hidden="false" customHeight="false" outlineLevel="0" collapsed="false">
      <c r="A53" s="300" t="s">
        <v>680</v>
      </c>
      <c r="B53" s="300"/>
      <c r="C53" s="300"/>
      <c r="D53" s="300"/>
      <c r="E53" s="306"/>
      <c r="F53" s="306"/>
      <c r="G53" s="303" t="s">
        <v>681</v>
      </c>
      <c r="H53" s="303"/>
      <c r="I53" s="303"/>
      <c r="J53" s="303"/>
      <c r="K53" s="303"/>
    </row>
    <row r="54" customFormat="false" ht="15" hidden="false" customHeight="false" outlineLevel="0" collapsed="false">
      <c r="A54" s="300" t="s">
        <v>682</v>
      </c>
      <c r="B54" s="300"/>
      <c r="C54" s="300"/>
      <c r="D54" s="300"/>
      <c r="E54" s="300"/>
      <c r="F54" s="305" t="n">
        <f aca="false">ROUND((((1+(F41+F42+F43))*(1+F44)*(1+F45))/(1-F46))-1,4)</f>
        <v>0.1091</v>
      </c>
      <c r="G54" s="303" t="s">
        <v>683</v>
      </c>
      <c r="H54" s="303"/>
      <c r="I54" s="303"/>
      <c r="J54" s="303"/>
      <c r="K54" s="303"/>
    </row>
    <row r="55" customFormat="false" ht="15" hidden="false" customHeight="false" outlineLevel="0" collapsed="false">
      <c r="A55" s="306"/>
      <c r="B55" s="306"/>
      <c r="C55" s="306"/>
      <c r="D55" s="306"/>
      <c r="E55" s="317"/>
      <c r="F55" s="306"/>
      <c r="G55" s="303" t="s">
        <v>684</v>
      </c>
      <c r="H55" s="303"/>
      <c r="I55" s="303"/>
      <c r="J55" s="303"/>
      <c r="K55" s="303"/>
    </row>
    <row r="56" customFormat="false" ht="15" hidden="false" customHeight="false" outlineLevel="0" collapsed="false">
      <c r="A56" s="302" t="s">
        <v>685</v>
      </c>
      <c r="B56" s="302"/>
      <c r="C56" s="302"/>
      <c r="D56" s="302"/>
      <c r="E56" s="317"/>
      <c r="F56" s="306"/>
      <c r="G56" s="303" t="s">
        <v>686</v>
      </c>
      <c r="H56" s="303"/>
      <c r="I56" s="303"/>
      <c r="J56" s="303"/>
      <c r="K56" s="303"/>
    </row>
    <row r="57" customFormat="false" ht="15" hidden="false" customHeight="false" outlineLevel="0" collapsed="false">
      <c r="A57" s="318" t="s">
        <v>687</v>
      </c>
      <c r="B57" s="305" t="n">
        <v>0.111</v>
      </c>
      <c r="C57" s="305" t="n">
        <v>0.1402</v>
      </c>
      <c r="D57" s="305" t="n">
        <v>0.168</v>
      </c>
      <c r="E57" s="317"/>
      <c r="F57" s="306"/>
      <c r="G57" s="303" t="s">
        <v>688</v>
      </c>
      <c r="H57" s="303"/>
      <c r="I57" s="303"/>
      <c r="J57" s="303"/>
      <c r="K57" s="303"/>
    </row>
    <row r="58" customFormat="false" ht="15" hidden="false" customHeight="false" outlineLevel="0" collapsed="false">
      <c r="A58" s="318" t="s">
        <v>689</v>
      </c>
      <c r="B58" s="305" t="n">
        <v>0.1634</v>
      </c>
      <c r="C58" s="305" t="n">
        <v>0.1939</v>
      </c>
      <c r="D58" s="305" t="n">
        <v>0.223</v>
      </c>
      <c r="E58" s="317"/>
      <c r="F58" s="306"/>
      <c r="G58" s="303" t="s">
        <v>690</v>
      </c>
      <c r="H58" s="303"/>
      <c r="I58" s="303"/>
      <c r="J58" s="303"/>
      <c r="K58" s="303"/>
    </row>
    <row r="59" customFormat="false" ht="15" hidden="false" customHeight="false" outlineLevel="0" collapsed="false">
      <c r="A59" s="317"/>
      <c r="B59" s="317"/>
      <c r="C59" s="317"/>
      <c r="D59" s="317"/>
      <c r="E59" s="317"/>
      <c r="F59" s="306"/>
      <c r="G59" s="303" t="s">
        <v>691</v>
      </c>
      <c r="H59" s="303"/>
      <c r="I59" s="303"/>
      <c r="J59" s="303"/>
      <c r="K59" s="303"/>
    </row>
    <row r="60" customFormat="false" ht="15" hidden="false" customHeight="false" outlineLevel="0" collapsed="false">
      <c r="A60" s="306"/>
      <c r="B60" s="306"/>
      <c r="C60" s="306"/>
      <c r="D60" s="306"/>
      <c r="E60" s="306"/>
      <c r="F60" s="306"/>
      <c r="G60" s="303" t="s">
        <v>692</v>
      </c>
      <c r="H60" s="303"/>
      <c r="I60" s="303"/>
      <c r="J60" s="303"/>
      <c r="K60" s="303"/>
    </row>
    <row r="61" customFormat="false" ht="23.85" hidden="false" customHeight="true" outlineLevel="0" collapsed="false">
      <c r="A61" s="319" t="s">
        <v>694</v>
      </c>
      <c r="B61" s="319"/>
      <c r="C61" s="319"/>
      <c r="D61" s="319"/>
      <c r="E61" s="319"/>
      <c r="F61" s="319"/>
      <c r="G61" s="319"/>
      <c r="H61" s="319"/>
      <c r="I61" s="319"/>
      <c r="J61" s="319"/>
      <c r="K61" s="319"/>
    </row>
    <row r="63" customFormat="false" ht="15" hidden="false" customHeight="false" outlineLevel="0" collapsed="false">
      <c r="A63" s="315"/>
      <c r="B63" s="315"/>
      <c r="C63" s="315"/>
      <c r="D63" s="315"/>
      <c r="E63" s="315"/>
      <c r="F63" s="315"/>
      <c r="G63" s="315"/>
      <c r="H63" s="315"/>
      <c r="I63" s="315"/>
      <c r="J63" s="315"/>
      <c r="K63" s="315"/>
    </row>
  </sheetData>
  <mergeCells count="82">
    <mergeCell ref="A1:K1"/>
    <mergeCell ref="A3:A9"/>
    <mergeCell ref="E3:H3"/>
    <mergeCell ref="E4:H4"/>
    <mergeCell ref="E5:H5"/>
    <mergeCell ref="L5:M5"/>
    <mergeCell ref="E6:H6"/>
    <mergeCell ref="E7:H7"/>
    <mergeCell ref="E8:H8"/>
    <mergeCell ref="C9:F9"/>
    <mergeCell ref="G9:H9"/>
    <mergeCell ref="I9:K9"/>
    <mergeCell ref="E10:H10"/>
    <mergeCell ref="A11:K11"/>
    <mergeCell ref="A12:K12"/>
    <mergeCell ref="A13:A14"/>
    <mergeCell ref="B13:D14"/>
    <mergeCell ref="E13:E14"/>
    <mergeCell ref="F13:F14"/>
    <mergeCell ref="G13:G14"/>
    <mergeCell ref="H13:H14"/>
    <mergeCell ref="I13:K13"/>
    <mergeCell ref="B15:D15"/>
    <mergeCell ref="B16:D16"/>
    <mergeCell ref="B17:D17"/>
    <mergeCell ref="B18:D18"/>
    <mergeCell ref="B19:D19"/>
    <mergeCell ref="B20:D20"/>
    <mergeCell ref="G20:K26"/>
    <mergeCell ref="B21:E21"/>
    <mergeCell ref="B22:E22"/>
    <mergeCell ref="B23:E23"/>
    <mergeCell ref="B24:E24"/>
    <mergeCell ref="A25:F25"/>
    <mergeCell ref="A26:D26"/>
    <mergeCell ref="A27:D27"/>
    <mergeCell ref="G27:K27"/>
    <mergeCell ref="A28:E28"/>
    <mergeCell ref="G28:K28"/>
    <mergeCell ref="G29:K29"/>
    <mergeCell ref="A30:D30"/>
    <mergeCell ref="G30:K30"/>
    <mergeCell ref="G31:K31"/>
    <mergeCell ref="G32:K32"/>
    <mergeCell ref="G33:K33"/>
    <mergeCell ref="G34:K34"/>
    <mergeCell ref="A35:K35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B41:D41"/>
    <mergeCell ref="B42:D42"/>
    <mergeCell ref="B43:D43"/>
    <mergeCell ref="B44:D44"/>
    <mergeCell ref="B45:D45"/>
    <mergeCell ref="B46:D46"/>
    <mergeCell ref="G46:K52"/>
    <mergeCell ref="B47:E47"/>
    <mergeCell ref="B48:E48"/>
    <mergeCell ref="B49:E49"/>
    <mergeCell ref="B50:E50"/>
    <mergeCell ref="A51:F51"/>
    <mergeCell ref="A52:D52"/>
    <mergeCell ref="A53:D53"/>
    <mergeCell ref="G53:K53"/>
    <mergeCell ref="A54:E54"/>
    <mergeCell ref="G54:K54"/>
    <mergeCell ref="G55:K55"/>
    <mergeCell ref="A56:D56"/>
    <mergeCell ref="G56:K56"/>
    <mergeCell ref="G57:K57"/>
    <mergeCell ref="G58:K58"/>
    <mergeCell ref="G59:K59"/>
    <mergeCell ref="G60:K60"/>
    <mergeCell ref="A61:K61"/>
    <mergeCell ref="A63:K63"/>
  </mergeCells>
  <printOptions headings="false" gridLines="false" gridLinesSet="true" horizontalCentered="true" verticalCentered="tru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FF"/>
    <pageSetUpPr fitToPage="true"/>
  </sheetPr>
  <dimension ref="A1:AJ3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6.63"/>
    <col collapsed="false" customWidth="true" hidden="false" outlineLevel="0" max="2" min="2" style="0" width="19.63"/>
    <col collapsed="false" customWidth="true" hidden="false" outlineLevel="0" max="3" min="3" style="0" width="8.13"/>
    <col collapsed="false" customWidth="true" hidden="false" outlineLevel="0" max="4" min="4" style="0" width="44.75"/>
    <col collapsed="false" customWidth="true" hidden="false" outlineLevel="0" max="5" min="5" style="0" width="5"/>
    <col collapsed="false" customWidth="true" hidden="false" outlineLevel="0" max="6" min="6" style="0" width="8.13"/>
    <col collapsed="false" customWidth="true" hidden="false" outlineLevel="0" max="7" min="7" style="0" width="13.25"/>
    <col collapsed="false" customWidth="true" hidden="false" outlineLevel="0" max="8" min="8" style="0" width="13.88"/>
    <col collapsed="false" customWidth="true" hidden="false" outlineLevel="0" max="9" min="9" style="0" width="12.38"/>
    <col collapsed="false" customWidth="true" hidden="false" outlineLevel="0" max="12" min="10" style="0" width="15.25"/>
    <col collapsed="false" customWidth="true" hidden="false" outlineLevel="0" max="13" min="13" style="0" width="18"/>
    <col collapsed="false" customWidth="true" hidden="false" outlineLevel="0" max="14" min="14" style="0" width="14.75"/>
    <col collapsed="false" customWidth="true" hidden="false" outlineLevel="0" max="15" min="15" style="0" width="12.75"/>
    <col collapsed="false" customWidth="true" hidden="false" outlineLevel="0" max="36" min="16" style="0" width="8.75"/>
  </cols>
  <sheetData>
    <row r="1" customFormat="false" ht="12.75" hidden="false" customHeight="true" outlineLevel="0" collapsed="false">
      <c r="A1" s="241"/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0"/>
      <c r="O1" s="21"/>
      <c r="P1" s="320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customFormat="false" ht="12.75" hidden="false" customHeight="true" outlineLevel="0" collapsed="false">
      <c r="A2" s="321"/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20"/>
      <c r="O2" s="21"/>
      <c r="P2" s="320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customFormat="false" ht="16.5" hidden="false" customHeight="true" outlineLevel="0" collapsed="false">
      <c r="A3" s="22"/>
      <c r="B3" s="23"/>
      <c r="C3" s="23"/>
      <c r="D3" s="24" t="s">
        <v>21</v>
      </c>
      <c r="E3" s="24"/>
      <c r="F3" s="24"/>
      <c r="G3" s="24"/>
      <c r="H3" s="25"/>
      <c r="I3" s="25"/>
      <c r="J3" s="25"/>
      <c r="K3" s="25"/>
      <c r="L3" s="26"/>
      <c r="M3" s="26"/>
      <c r="N3" s="20"/>
      <c r="O3" s="21"/>
      <c r="P3" s="320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</row>
    <row r="4" customFormat="false" ht="12.75" hidden="false" customHeight="true" outlineLevel="0" collapsed="false">
      <c r="A4" s="22"/>
      <c r="B4" s="23"/>
      <c r="C4" s="23"/>
      <c r="D4" s="27" t="s">
        <v>22</v>
      </c>
      <c r="E4" s="27"/>
      <c r="F4" s="27"/>
      <c r="G4" s="27"/>
      <c r="H4" s="28"/>
      <c r="I4" s="25"/>
      <c r="J4" s="25"/>
      <c r="K4" s="29"/>
      <c r="L4" s="322" t="s">
        <v>23</v>
      </c>
      <c r="M4" s="323" t="n">
        <f aca="false">BDI!F28</f>
        <v>0.2223</v>
      </c>
      <c r="N4" s="20"/>
      <c r="O4" s="21"/>
      <c r="P4" s="320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</row>
    <row r="5" customFormat="false" ht="12.75" hidden="false" customHeight="true" outlineLevel="0" collapsed="false">
      <c r="A5" s="22"/>
      <c r="B5" s="23"/>
      <c r="C5" s="23"/>
      <c r="D5" s="24" t="s">
        <v>695</v>
      </c>
      <c r="E5" s="24"/>
      <c r="F5" s="24"/>
      <c r="G5" s="24"/>
      <c r="H5" s="28"/>
      <c r="I5" s="25"/>
      <c r="J5" s="25"/>
      <c r="K5" s="29"/>
      <c r="L5" s="322" t="s">
        <v>25</v>
      </c>
      <c r="M5" s="323" t="n">
        <v>0.1635</v>
      </c>
      <c r="N5" s="20"/>
      <c r="O5" s="21"/>
      <c r="P5" s="320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</row>
    <row r="6" customFormat="false" ht="15" hidden="false" customHeight="true" outlineLevel="0" collapsed="false">
      <c r="A6" s="22"/>
      <c r="B6" s="23"/>
      <c r="C6" s="23"/>
      <c r="D6" s="32" t="s">
        <v>696</v>
      </c>
      <c r="E6" s="32"/>
      <c r="F6" s="32"/>
      <c r="G6" s="32"/>
      <c r="H6" s="33"/>
      <c r="I6" s="34"/>
      <c r="J6" s="34"/>
      <c r="K6" s="35"/>
      <c r="L6" s="324" t="s">
        <v>27</v>
      </c>
      <c r="M6" s="322" t="e">
        <f aca="false">L14+L20+#ref!+L45+#ref!</f>
        <v>#NAME?</v>
      </c>
      <c r="N6" s="20"/>
      <c r="O6" s="21"/>
      <c r="P6" s="320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customFormat="false" ht="13.5" hidden="false" customHeight="true" outlineLevel="0" collapsed="false">
      <c r="A7" s="22"/>
      <c r="B7" s="23"/>
      <c r="C7" s="23"/>
      <c r="D7" s="40" t="s">
        <v>697</v>
      </c>
      <c r="E7" s="40"/>
      <c r="F7" s="40"/>
      <c r="G7" s="40"/>
      <c r="H7" s="33"/>
      <c r="I7" s="34"/>
      <c r="J7" s="34"/>
      <c r="K7" s="35"/>
      <c r="L7" s="324" t="s">
        <v>29</v>
      </c>
      <c r="M7" s="324" t="e">
        <f aca="false">SUM(N14:N200)</f>
        <v>#NAME?</v>
      </c>
      <c r="N7" s="41" t="n">
        <v>553000</v>
      </c>
      <c r="O7" s="325" t="e">
        <f aca="false">N7-M7</f>
        <v>#NAME?</v>
      </c>
      <c r="P7" s="320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</row>
    <row r="8" customFormat="false" ht="17.9" hidden="false" customHeight="true" outlineLevel="0" collapsed="false">
      <c r="A8" s="22"/>
      <c r="B8" s="23"/>
      <c r="C8" s="23"/>
      <c r="D8" s="326" t="s">
        <v>698</v>
      </c>
      <c r="E8" s="326"/>
      <c r="F8" s="326"/>
      <c r="G8" s="326"/>
      <c r="H8" s="28"/>
      <c r="I8" s="25"/>
      <c r="J8" s="25"/>
      <c r="K8" s="25"/>
      <c r="L8" s="43"/>
      <c r="M8" s="43" t="s">
        <v>30</v>
      </c>
      <c r="N8" s="20"/>
      <c r="O8" s="21"/>
      <c r="P8" s="320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</row>
    <row r="9" customFormat="false" ht="38.25" hidden="false" customHeight="true" outlineLevel="0" collapsed="false">
      <c r="A9" s="22"/>
      <c r="B9" s="23"/>
      <c r="C9" s="23"/>
      <c r="D9" s="40" t="s">
        <v>699</v>
      </c>
      <c r="E9" s="40"/>
      <c r="F9" s="40"/>
      <c r="G9" s="40"/>
      <c r="H9" s="28"/>
      <c r="I9" s="25"/>
      <c r="J9" s="25"/>
      <c r="K9" s="25"/>
      <c r="L9" s="25"/>
      <c r="M9" s="47"/>
      <c r="N9" s="20"/>
      <c r="O9" s="21"/>
      <c r="P9" s="320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customFormat="false" ht="12.75" hidden="false" customHeight="true" outlineLevel="0" collapsed="false">
      <c r="A10" s="327"/>
      <c r="B10" s="327"/>
      <c r="C10" s="327"/>
      <c r="D10" s="327"/>
      <c r="E10" s="327"/>
      <c r="F10" s="327"/>
      <c r="G10" s="327"/>
      <c r="H10" s="327"/>
      <c r="I10" s="327"/>
      <c r="J10" s="327"/>
      <c r="K10" s="327"/>
      <c r="L10" s="327"/>
      <c r="M10" s="327"/>
      <c r="N10" s="20"/>
      <c r="O10" s="21"/>
      <c r="P10" s="320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customFormat="false" ht="15" hidden="false" customHeight="true" outlineLevel="0" collapsed="false">
      <c r="A11" s="50" t="s">
        <v>32</v>
      </c>
      <c r="B11" s="51" t="s">
        <v>33</v>
      </c>
      <c r="C11" s="328" t="s">
        <v>34</v>
      </c>
      <c r="D11" s="52" t="s">
        <v>35</v>
      </c>
      <c r="E11" s="50" t="s">
        <v>36</v>
      </c>
      <c r="F11" s="329" t="s">
        <v>37</v>
      </c>
      <c r="G11" s="54" t="s">
        <v>38</v>
      </c>
      <c r="H11" s="54"/>
      <c r="I11" s="54"/>
      <c r="J11" s="54" t="s">
        <v>39</v>
      </c>
      <c r="K11" s="54"/>
      <c r="L11" s="54"/>
      <c r="M11" s="52" t="s">
        <v>40</v>
      </c>
      <c r="N11" s="55"/>
      <c r="O11" s="55"/>
      <c r="P11" s="123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</row>
    <row r="12" customFormat="false" ht="12.75" hidden="false" customHeight="true" outlineLevel="0" collapsed="false">
      <c r="A12" s="50"/>
      <c r="B12" s="50"/>
      <c r="C12" s="50"/>
      <c r="D12" s="50"/>
      <c r="E12" s="50"/>
      <c r="F12" s="50"/>
      <c r="G12" s="56" t="s">
        <v>41</v>
      </c>
      <c r="H12" s="56" t="s">
        <v>42</v>
      </c>
      <c r="I12" s="56" t="s">
        <v>43</v>
      </c>
      <c r="J12" s="57" t="s">
        <v>44</v>
      </c>
      <c r="K12" s="57" t="s">
        <v>42</v>
      </c>
      <c r="L12" s="57" t="s">
        <v>43</v>
      </c>
      <c r="M12" s="52"/>
      <c r="N12" s="55"/>
      <c r="O12" s="55"/>
      <c r="P12" s="123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</row>
    <row r="13" customFormat="false" ht="12.75" hidden="false" customHeight="true" outlineLevel="0" collapsed="false">
      <c r="A13" s="330"/>
      <c r="B13" s="330"/>
      <c r="C13" s="330"/>
      <c r="D13" s="330"/>
      <c r="E13" s="330"/>
      <c r="F13" s="330"/>
      <c r="G13" s="330"/>
      <c r="H13" s="330"/>
      <c r="I13" s="330"/>
      <c r="J13" s="330"/>
      <c r="K13" s="330"/>
      <c r="L13" s="330"/>
      <c r="M13" s="330"/>
      <c r="N13" s="55"/>
      <c r="O13" s="55"/>
      <c r="P13" s="123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</row>
    <row r="14" customFormat="false" ht="12.75" hidden="false" customHeight="true" outlineLevel="0" collapsed="false">
      <c r="A14" s="61" t="s">
        <v>45</v>
      </c>
      <c r="B14" s="62"/>
      <c r="C14" s="63"/>
      <c r="D14" s="136" t="s">
        <v>700</v>
      </c>
      <c r="E14" s="136"/>
      <c r="F14" s="136"/>
      <c r="G14" s="136"/>
      <c r="H14" s="136"/>
      <c r="I14" s="136"/>
      <c r="J14" s="67" t="e">
        <f aca="false">SUM(J15:J18)</f>
        <v>#NAME?</v>
      </c>
      <c r="K14" s="67" t="e">
        <f aca="false">SUM(K15:K18)</f>
        <v>#NAME?</v>
      </c>
      <c r="L14" s="67" t="e">
        <f aca="false">SUM(L15:L18)</f>
        <v>#NAME?</v>
      </c>
      <c r="M14" s="67" t="e">
        <f aca="false">SUM(M15:M18)</f>
        <v>#NAME?</v>
      </c>
      <c r="N14" s="331" t="e">
        <f aca="false">M14</f>
        <v>#NAME?</v>
      </c>
      <c r="O14" s="55"/>
      <c r="P14" s="123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</row>
    <row r="15" customFormat="false" ht="23.85" hidden="false" customHeight="false" outlineLevel="0" collapsed="false">
      <c r="A15" s="332" t="s">
        <v>47</v>
      </c>
      <c r="B15" s="110" t="s">
        <v>701</v>
      </c>
      <c r="C15" s="333" t="s">
        <v>702</v>
      </c>
      <c r="D15" s="274" t="s">
        <v>703</v>
      </c>
      <c r="E15" s="332" t="s">
        <v>73</v>
      </c>
      <c r="F15" s="334"/>
      <c r="G15" s="114" t="e">
        <f aca="false">#ref!</f>
        <v>#NAME?</v>
      </c>
      <c r="H15" s="114" t="e">
        <f aca="false">#ref!</f>
        <v>#NAME?</v>
      </c>
      <c r="I15" s="114" t="e">
        <f aca="false">G15+H15</f>
        <v>#NAME?</v>
      </c>
      <c r="J15" s="114" t="e">
        <f aca="false">G15*F15</f>
        <v>#NAME?</v>
      </c>
      <c r="K15" s="114" t="e">
        <f aca="false">H15*F15</f>
        <v>#NAME?</v>
      </c>
      <c r="L15" s="114" t="e">
        <f aca="false">I15*F15</f>
        <v>#NAME?</v>
      </c>
      <c r="M15" s="115" t="e">
        <f aca="false">ROUND(L15*(1+$M$4),2)</f>
        <v>#NAME?</v>
      </c>
      <c r="N15" s="70"/>
      <c r="O15" s="335" t="e">
        <f aca="false">M15</f>
        <v>#NAME?</v>
      </c>
      <c r="P15" s="336" t="e">
        <f aca="false">O15/$M$7</f>
        <v>#NAME?</v>
      </c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</row>
    <row r="16" customFormat="false" ht="57.45" hidden="false" customHeight="false" outlineLevel="0" collapsed="false">
      <c r="A16" s="337" t="s">
        <v>704</v>
      </c>
      <c r="B16" s="338" t="s">
        <v>701</v>
      </c>
      <c r="C16" s="339" t="s">
        <v>705</v>
      </c>
      <c r="D16" s="340" t="s">
        <v>706</v>
      </c>
      <c r="E16" s="337" t="s">
        <v>186</v>
      </c>
      <c r="F16" s="341"/>
      <c r="G16" s="342" t="n">
        <v>7.07</v>
      </c>
      <c r="H16" s="342" t="n">
        <v>1.14</v>
      </c>
      <c r="I16" s="342" t="n">
        <f aca="false">G16+H16</f>
        <v>8.21</v>
      </c>
      <c r="J16" s="342" t="n">
        <f aca="false">G16*F16</f>
        <v>0</v>
      </c>
      <c r="K16" s="342" t="n">
        <f aca="false">H16*F16</f>
        <v>0</v>
      </c>
      <c r="L16" s="342" t="n">
        <f aca="false">I16*F16</f>
        <v>0</v>
      </c>
      <c r="M16" s="343" t="n">
        <f aca="false">ROUND(L16*(1+$M$4),2)</f>
        <v>0</v>
      </c>
      <c r="N16" s="344"/>
      <c r="O16" s="345" t="n">
        <f aca="false">M16</f>
        <v>0</v>
      </c>
      <c r="P16" s="346" t="e">
        <f aca="false">O16/$M$7</f>
        <v>#NAME?</v>
      </c>
      <c r="Q16" s="344"/>
      <c r="R16" s="344"/>
      <c r="S16" s="344"/>
      <c r="T16" s="344"/>
      <c r="U16" s="344"/>
      <c r="V16" s="344"/>
      <c r="W16" s="344"/>
      <c r="X16" s="344"/>
      <c r="Y16" s="344"/>
      <c r="Z16" s="344"/>
      <c r="AA16" s="344"/>
      <c r="AB16" s="344"/>
      <c r="AC16" s="344"/>
      <c r="AD16" s="344"/>
      <c r="AE16" s="344"/>
      <c r="AF16" s="344"/>
      <c r="AG16" s="344"/>
      <c r="AH16" s="344"/>
      <c r="AI16" s="344"/>
      <c r="AJ16" s="344"/>
    </row>
    <row r="17" customFormat="false" ht="46.25" hidden="false" customHeight="false" outlineLevel="0" collapsed="false">
      <c r="A17" s="332" t="s">
        <v>707</v>
      </c>
      <c r="B17" s="110" t="s">
        <v>700</v>
      </c>
      <c r="C17" s="333" t="s">
        <v>110</v>
      </c>
      <c r="D17" s="274" t="s">
        <v>708</v>
      </c>
      <c r="E17" s="332" t="s">
        <v>709</v>
      </c>
      <c r="F17" s="334"/>
      <c r="G17" s="114" t="e">
        <f aca="false">#ref!</f>
        <v>#NAME?</v>
      </c>
      <c r="H17" s="114" t="e">
        <f aca="false">#ref!</f>
        <v>#NAME?</v>
      </c>
      <c r="I17" s="114" t="e">
        <f aca="false">G17+H17</f>
        <v>#NAME?</v>
      </c>
      <c r="J17" s="114" t="e">
        <f aca="false">G17*F17</f>
        <v>#NAME?</v>
      </c>
      <c r="K17" s="114" t="e">
        <f aca="false">H17*F17</f>
        <v>#NAME?</v>
      </c>
      <c r="L17" s="114" t="e">
        <f aca="false">I17*F17</f>
        <v>#NAME?</v>
      </c>
      <c r="M17" s="115" t="e">
        <f aca="false">ROUND(L17*(1+$M$4),2)</f>
        <v>#NAME?</v>
      </c>
      <c r="N17" s="70"/>
      <c r="O17" s="335" t="e">
        <f aca="false">M17</f>
        <v>#NAME?</v>
      </c>
      <c r="P17" s="336" t="e">
        <f aca="false">O17/$M$7</f>
        <v>#NAME?</v>
      </c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</row>
    <row r="18" customFormat="false" ht="35.05" hidden="false" customHeight="false" outlineLevel="0" collapsed="false">
      <c r="A18" s="332" t="s">
        <v>707</v>
      </c>
      <c r="B18" s="110" t="s">
        <v>710</v>
      </c>
      <c r="C18" s="333" t="s">
        <v>711</v>
      </c>
      <c r="D18" s="274" t="s">
        <v>712</v>
      </c>
      <c r="E18" s="332" t="s">
        <v>709</v>
      </c>
      <c r="F18" s="334"/>
      <c r="G18" s="114" t="e">
        <f aca="false">#ref!</f>
        <v>#NAME?</v>
      </c>
      <c r="H18" s="114" t="e">
        <f aca="false">#ref!</f>
        <v>#NAME?</v>
      </c>
      <c r="I18" s="114" t="e">
        <f aca="false">G18+H18</f>
        <v>#NAME?</v>
      </c>
      <c r="J18" s="114" t="e">
        <f aca="false">G18*F18</f>
        <v>#NAME?</v>
      </c>
      <c r="K18" s="114" t="e">
        <f aca="false">H18*F18</f>
        <v>#NAME?</v>
      </c>
      <c r="L18" s="114" t="e">
        <f aca="false">I18*F18</f>
        <v>#NAME?</v>
      </c>
      <c r="M18" s="115" t="e">
        <f aca="false">ROUND(L18*(1+$M$4),2)</f>
        <v>#NAME?</v>
      </c>
      <c r="N18" s="70"/>
      <c r="O18" s="335" t="e">
        <f aca="false">M18</f>
        <v>#NAME?</v>
      </c>
      <c r="P18" s="336" t="e">
        <f aca="false">O18/$M$7</f>
        <v>#NAME?</v>
      </c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</row>
    <row r="19" customFormat="false" ht="15" hidden="false" customHeight="false" outlineLevel="0" collapsed="false">
      <c r="A19" s="347"/>
      <c r="B19" s="347"/>
      <c r="C19" s="348"/>
      <c r="D19" s="272"/>
      <c r="E19" s="347"/>
      <c r="F19" s="349"/>
      <c r="G19" s="350"/>
      <c r="H19" s="350"/>
      <c r="I19" s="142"/>
      <c r="J19" s="142"/>
      <c r="K19" s="142"/>
      <c r="L19" s="142"/>
      <c r="M19" s="142"/>
      <c r="N19" s="55"/>
      <c r="O19" s="122"/>
      <c r="P19" s="123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</row>
    <row r="20" customFormat="false" ht="15" hidden="false" customHeight="true" outlineLevel="0" collapsed="false">
      <c r="A20" s="61" t="s">
        <v>52</v>
      </c>
      <c r="B20" s="62"/>
      <c r="C20" s="63"/>
      <c r="D20" s="136" t="s">
        <v>713</v>
      </c>
      <c r="E20" s="136"/>
      <c r="F20" s="136"/>
      <c r="G20" s="136"/>
      <c r="H20" s="136"/>
      <c r="I20" s="136"/>
      <c r="J20" s="67" t="n">
        <f aca="false">SUM(J21:J24)</f>
        <v>0</v>
      </c>
      <c r="K20" s="67" t="n">
        <f aca="false">SUM(K21:K24)</f>
        <v>0</v>
      </c>
      <c r="L20" s="67" t="n">
        <f aca="false">SUM(L21:L24)</f>
        <v>0</v>
      </c>
      <c r="M20" s="67" t="n">
        <f aca="false">SUM(M21:M24)</f>
        <v>0</v>
      </c>
      <c r="N20" s="81" t="n">
        <f aca="false">M20</f>
        <v>0</v>
      </c>
      <c r="O20" s="55"/>
      <c r="P20" s="123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</row>
    <row r="21" customFormat="false" ht="35.05" hidden="false" customHeight="false" outlineLevel="0" collapsed="false">
      <c r="A21" s="337" t="s">
        <v>54</v>
      </c>
      <c r="B21" s="338" t="s">
        <v>714</v>
      </c>
      <c r="C21" s="339" t="s">
        <v>715</v>
      </c>
      <c r="D21" s="340" t="s">
        <v>716</v>
      </c>
      <c r="E21" s="337" t="s">
        <v>36</v>
      </c>
      <c r="F21" s="341"/>
      <c r="G21" s="342" t="n">
        <v>36.16</v>
      </c>
      <c r="H21" s="342" t="n">
        <v>74.92</v>
      </c>
      <c r="I21" s="342" t="n">
        <f aca="false">G21+H21</f>
        <v>111.08</v>
      </c>
      <c r="J21" s="342" t="n">
        <f aca="false">G21*F21</f>
        <v>0</v>
      </c>
      <c r="K21" s="342" t="n">
        <f aca="false">H21*F21</f>
        <v>0</v>
      </c>
      <c r="L21" s="342" t="n">
        <f aca="false">I21*F21</f>
        <v>0</v>
      </c>
      <c r="M21" s="343" t="n">
        <f aca="false">ROUND(L21*(1+$M$4),2)</f>
        <v>0</v>
      </c>
      <c r="N21" s="344"/>
      <c r="O21" s="345" t="n">
        <f aca="false">M21</f>
        <v>0</v>
      </c>
      <c r="P21" s="346" t="e">
        <f aca="false">O21/$M$7</f>
        <v>#NAME?</v>
      </c>
      <c r="Q21" s="344"/>
      <c r="R21" s="344"/>
      <c r="S21" s="344"/>
      <c r="T21" s="344"/>
      <c r="U21" s="344"/>
      <c r="V21" s="344"/>
      <c r="W21" s="344"/>
      <c r="X21" s="344"/>
      <c r="Y21" s="344"/>
      <c r="Z21" s="344"/>
      <c r="AA21" s="344"/>
      <c r="AB21" s="344"/>
      <c r="AC21" s="344"/>
      <c r="AD21" s="344"/>
      <c r="AE21" s="344"/>
      <c r="AF21" s="344"/>
      <c r="AG21" s="344"/>
      <c r="AH21" s="344"/>
      <c r="AI21" s="344"/>
      <c r="AJ21" s="344"/>
    </row>
    <row r="22" customFormat="false" ht="35.05" hidden="false" customHeight="false" outlineLevel="0" collapsed="false">
      <c r="A22" s="337" t="s">
        <v>59</v>
      </c>
      <c r="B22" s="338" t="s">
        <v>714</v>
      </c>
      <c r="C22" s="339" t="s">
        <v>717</v>
      </c>
      <c r="D22" s="340" t="s">
        <v>718</v>
      </c>
      <c r="E22" s="337" t="s">
        <v>36</v>
      </c>
      <c r="F22" s="341"/>
      <c r="G22" s="342" t="n">
        <v>44.11</v>
      </c>
      <c r="H22" s="342" t="n">
        <v>31.49</v>
      </c>
      <c r="I22" s="342" t="n">
        <f aca="false">G22+H22</f>
        <v>75.6</v>
      </c>
      <c r="J22" s="342" t="n">
        <f aca="false">G22*F22</f>
        <v>0</v>
      </c>
      <c r="K22" s="342" t="n">
        <f aca="false">H22*F22</f>
        <v>0</v>
      </c>
      <c r="L22" s="342" t="n">
        <f aca="false">I22*F22</f>
        <v>0</v>
      </c>
      <c r="M22" s="343" t="n">
        <f aca="false">ROUND(L22*(1+$M$4),2)</f>
        <v>0</v>
      </c>
      <c r="N22" s="344"/>
      <c r="O22" s="345" t="n">
        <f aca="false">M22</f>
        <v>0</v>
      </c>
      <c r="P22" s="346" t="e">
        <f aca="false">O22/$M$7</f>
        <v>#NAME?</v>
      </c>
      <c r="Q22" s="344"/>
      <c r="R22" s="344"/>
      <c r="S22" s="344"/>
      <c r="T22" s="344"/>
      <c r="U22" s="344"/>
      <c r="V22" s="344"/>
      <c r="W22" s="344"/>
      <c r="X22" s="344"/>
      <c r="Y22" s="344"/>
      <c r="Z22" s="344"/>
      <c r="AA22" s="344"/>
      <c r="AB22" s="344"/>
      <c r="AC22" s="344"/>
      <c r="AD22" s="344"/>
      <c r="AE22" s="344"/>
      <c r="AF22" s="344"/>
      <c r="AG22" s="344"/>
      <c r="AH22" s="344"/>
      <c r="AI22" s="344"/>
      <c r="AJ22" s="344"/>
    </row>
    <row r="23" customFormat="false" ht="46.25" hidden="false" customHeight="false" outlineLevel="0" collapsed="false">
      <c r="A23" s="337" t="s">
        <v>719</v>
      </c>
      <c r="B23" s="338" t="s">
        <v>720</v>
      </c>
      <c r="C23" s="339" t="s">
        <v>346</v>
      </c>
      <c r="D23" s="340" t="s">
        <v>347</v>
      </c>
      <c r="E23" s="337" t="s">
        <v>721</v>
      </c>
      <c r="F23" s="341"/>
      <c r="G23" s="342" t="n">
        <v>0.18</v>
      </c>
      <c r="H23" s="342" t="n">
        <v>0.17</v>
      </c>
      <c r="I23" s="342" t="n">
        <f aca="false">G23+H23</f>
        <v>0.35</v>
      </c>
      <c r="J23" s="342" t="n">
        <f aca="false">G23*F23</f>
        <v>0</v>
      </c>
      <c r="K23" s="342" t="n">
        <f aca="false">H23*F23</f>
        <v>0</v>
      </c>
      <c r="L23" s="342" t="n">
        <f aca="false">I23*F23</f>
        <v>0</v>
      </c>
      <c r="M23" s="343" t="n">
        <f aca="false">ROUND(L23*(1+$M$4),2)</f>
        <v>0</v>
      </c>
      <c r="N23" s="344"/>
      <c r="O23" s="351"/>
      <c r="P23" s="352"/>
      <c r="Q23" s="344"/>
      <c r="R23" s="344"/>
      <c r="S23" s="344"/>
      <c r="T23" s="344"/>
      <c r="U23" s="344"/>
      <c r="V23" s="344"/>
      <c r="W23" s="344"/>
      <c r="X23" s="344"/>
      <c r="Y23" s="344"/>
      <c r="Z23" s="344"/>
      <c r="AA23" s="344"/>
      <c r="AB23" s="344"/>
      <c r="AC23" s="344"/>
      <c r="AD23" s="344"/>
      <c r="AE23" s="344"/>
      <c r="AF23" s="344"/>
      <c r="AG23" s="344"/>
      <c r="AH23" s="344"/>
      <c r="AI23" s="344"/>
      <c r="AJ23" s="344"/>
    </row>
    <row r="24" customFormat="false" ht="68.65" hidden="false" customHeight="false" outlineLevel="0" collapsed="false">
      <c r="A24" s="337" t="s">
        <v>62</v>
      </c>
      <c r="B24" s="338" t="s">
        <v>722</v>
      </c>
      <c r="C24" s="339" t="s">
        <v>723</v>
      </c>
      <c r="D24" s="340" t="s">
        <v>724</v>
      </c>
      <c r="E24" s="337" t="s">
        <v>186</v>
      </c>
      <c r="F24" s="341"/>
      <c r="G24" s="342" t="n">
        <v>7</v>
      </c>
      <c r="H24" s="342" t="n">
        <v>0.7</v>
      </c>
      <c r="I24" s="342" t="n">
        <f aca="false">G24+H24</f>
        <v>7.7</v>
      </c>
      <c r="J24" s="342" t="n">
        <f aca="false">G24*F24</f>
        <v>0</v>
      </c>
      <c r="K24" s="342" t="n">
        <f aca="false">H24*F24</f>
        <v>0</v>
      </c>
      <c r="L24" s="342" t="n">
        <f aca="false">I24*F24</f>
        <v>0</v>
      </c>
      <c r="M24" s="343" t="n">
        <f aca="false">ROUND(L24*(1+$M$4),2)</f>
        <v>0</v>
      </c>
      <c r="N24" s="344"/>
      <c r="O24" s="345" t="n">
        <f aca="false">M24</f>
        <v>0</v>
      </c>
      <c r="P24" s="346" t="e">
        <f aca="false">O24/$M$7</f>
        <v>#NAME?</v>
      </c>
      <c r="Q24" s="344"/>
      <c r="R24" s="344"/>
      <c r="S24" s="344"/>
      <c r="T24" s="344"/>
      <c r="U24" s="344"/>
      <c r="V24" s="344"/>
      <c r="W24" s="344"/>
      <c r="X24" s="344"/>
      <c r="Y24" s="344"/>
      <c r="Z24" s="344"/>
      <c r="AA24" s="344"/>
      <c r="AB24" s="344"/>
      <c r="AC24" s="344"/>
      <c r="AD24" s="344"/>
      <c r="AE24" s="344"/>
      <c r="AF24" s="344"/>
      <c r="AG24" s="344"/>
      <c r="AH24" s="344"/>
      <c r="AI24" s="344"/>
      <c r="AJ24" s="344"/>
    </row>
    <row r="25" customFormat="false" ht="15" hidden="false" customHeight="false" outlineLevel="0" collapsed="false">
      <c r="A25" s="347"/>
      <c r="B25" s="347"/>
      <c r="C25" s="348"/>
      <c r="D25" s="272"/>
      <c r="E25" s="347"/>
      <c r="F25" s="349"/>
      <c r="G25" s="350"/>
      <c r="H25" s="350"/>
      <c r="I25" s="142"/>
      <c r="J25" s="142"/>
      <c r="K25" s="142"/>
      <c r="L25" s="142"/>
      <c r="M25" s="142"/>
      <c r="N25" s="55"/>
      <c r="O25" s="122"/>
      <c r="P25" s="123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</row>
    <row r="26" customFormat="false" ht="15" hidden="false" customHeight="true" outlineLevel="0" collapsed="false">
      <c r="A26" s="61" t="s">
        <v>85</v>
      </c>
      <c r="B26" s="62"/>
      <c r="C26" s="63"/>
      <c r="D26" s="353" t="s">
        <v>725</v>
      </c>
      <c r="E26" s="353"/>
      <c r="F26" s="353"/>
      <c r="G26" s="353"/>
      <c r="H26" s="353"/>
      <c r="I26" s="353"/>
      <c r="J26" s="67" t="n">
        <f aca="false">SUM(J28:J48)</f>
        <v>0</v>
      </c>
      <c r="K26" s="67" t="n">
        <f aca="false">SUM(K28:K48)</f>
        <v>0</v>
      </c>
      <c r="L26" s="67" t="n">
        <f aca="false">SUM(L28:L48)</f>
        <v>0</v>
      </c>
      <c r="M26" s="67" t="n">
        <f aca="false">SUM(M28:M48)</f>
        <v>0</v>
      </c>
      <c r="N26" s="81" t="n">
        <f aca="false">M26</f>
        <v>0</v>
      </c>
      <c r="O26" s="122" t="str">
        <f aca="false">UPPER(B26)</f>
        <v/>
      </c>
      <c r="P26" s="123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</row>
    <row r="27" customFormat="false" ht="15" hidden="false" customHeight="false" outlineLevel="0" collapsed="false">
      <c r="A27" s="128" t="s">
        <v>87</v>
      </c>
      <c r="B27" s="129"/>
      <c r="C27" s="130"/>
      <c r="D27" s="131" t="s">
        <v>229</v>
      </c>
      <c r="E27" s="129"/>
      <c r="F27" s="354"/>
      <c r="G27" s="133"/>
      <c r="H27" s="133"/>
      <c r="I27" s="134"/>
      <c r="J27" s="134"/>
      <c r="K27" s="134"/>
      <c r="L27" s="134"/>
      <c r="M27" s="134"/>
      <c r="N27" s="70"/>
      <c r="O27" s="69"/>
      <c r="P27" s="87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</row>
    <row r="28" customFormat="false" ht="23.85" hidden="false" customHeight="false" outlineLevel="0" collapsed="false">
      <c r="A28" s="337" t="s">
        <v>90</v>
      </c>
      <c r="B28" s="338" t="s">
        <v>726</v>
      </c>
      <c r="C28" s="339" t="s">
        <v>727</v>
      </c>
      <c r="D28" s="340" t="s">
        <v>728</v>
      </c>
      <c r="E28" s="337" t="s">
        <v>729</v>
      </c>
      <c r="F28" s="341"/>
      <c r="G28" s="342" t="n">
        <v>845.74</v>
      </c>
      <c r="H28" s="342" t="n">
        <v>182.7</v>
      </c>
      <c r="I28" s="342" t="n">
        <f aca="false">G28+H28</f>
        <v>1028.44</v>
      </c>
      <c r="J28" s="342" t="n">
        <f aca="false">G28*F28</f>
        <v>0</v>
      </c>
      <c r="K28" s="342" t="n">
        <f aca="false">H28*F28</f>
        <v>0</v>
      </c>
      <c r="L28" s="342" t="n">
        <f aca="false">I28*F28</f>
        <v>0</v>
      </c>
      <c r="M28" s="343" t="n">
        <f aca="false">ROUND(L28*(1+$M$4),2)</f>
        <v>0</v>
      </c>
      <c r="N28" s="344"/>
      <c r="O28" s="345" t="n">
        <f aca="false">M28</f>
        <v>0</v>
      </c>
      <c r="P28" s="346" t="e">
        <f aca="false">O28/$M$7</f>
        <v>#NAME?</v>
      </c>
      <c r="Q28" s="344"/>
      <c r="R28" s="344"/>
      <c r="S28" s="344"/>
      <c r="T28" s="344"/>
      <c r="U28" s="344"/>
      <c r="V28" s="344"/>
      <c r="W28" s="344"/>
      <c r="X28" s="344"/>
      <c r="Y28" s="344"/>
      <c r="Z28" s="344"/>
      <c r="AA28" s="344"/>
      <c r="AB28" s="344"/>
      <c r="AC28" s="344"/>
      <c r="AD28" s="344"/>
      <c r="AE28" s="344"/>
      <c r="AF28" s="344"/>
      <c r="AG28" s="344"/>
      <c r="AH28" s="344"/>
      <c r="AI28" s="344"/>
      <c r="AJ28" s="344"/>
    </row>
    <row r="29" customFormat="false" ht="35.05" hidden="false" customHeight="false" outlineLevel="0" collapsed="false">
      <c r="A29" s="337" t="s">
        <v>94</v>
      </c>
      <c r="B29" s="338" t="s">
        <v>730</v>
      </c>
      <c r="C29" s="339" t="s">
        <v>731</v>
      </c>
      <c r="D29" s="340" t="s">
        <v>732</v>
      </c>
      <c r="E29" s="337" t="s">
        <v>729</v>
      </c>
      <c r="F29" s="341"/>
      <c r="G29" s="342" t="n">
        <v>286.05</v>
      </c>
      <c r="H29" s="342" t="n">
        <v>12.35</v>
      </c>
      <c r="I29" s="342" t="n">
        <f aca="false">G29+H29</f>
        <v>298.4</v>
      </c>
      <c r="J29" s="342" t="n">
        <f aca="false">G29*F29</f>
        <v>0</v>
      </c>
      <c r="K29" s="342" t="n">
        <f aca="false">H29*F29</f>
        <v>0</v>
      </c>
      <c r="L29" s="342" t="n">
        <f aca="false">I29*F29</f>
        <v>0</v>
      </c>
      <c r="M29" s="343" t="n">
        <f aca="false">ROUND(L29*(1+$M$4),2)</f>
        <v>0</v>
      </c>
      <c r="N29" s="344"/>
      <c r="O29" s="345" t="n">
        <f aca="false">M29</f>
        <v>0</v>
      </c>
      <c r="P29" s="346" t="e">
        <f aca="false">O29/$M$7</f>
        <v>#NAME?</v>
      </c>
      <c r="Q29" s="344"/>
      <c r="R29" s="344"/>
      <c r="S29" s="344"/>
      <c r="T29" s="344"/>
      <c r="U29" s="344"/>
      <c r="V29" s="344"/>
      <c r="W29" s="344"/>
      <c r="X29" s="344"/>
      <c r="Y29" s="344"/>
      <c r="Z29" s="344"/>
      <c r="AA29" s="344"/>
      <c r="AB29" s="344"/>
      <c r="AC29" s="344"/>
      <c r="AD29" s="344"/>
      <c r="AE29" s="344"/>
      <c r="AF29" s="344"/>
      <c r="AG29" s="344"/>
      <c r="AH29" s="344"/>
      <c r="AI29" s="344"/>
      <c r="AJ29" s="344"/>
    </row>
    <row r="30" customFormat="false" ht="35.05" hidden="false" customHeight="false" outlineLevel="0" collapsed="false">
      <c r="A30" s="337" t="s">
        <v>97</v>
      </c>
      <c r="B30" s="338" t="s">
        <v>255</v>
      </c>
      <c r="C30" s="339" t="s">
        <v>256</v>
      </c>
      <c r="D30" s="340" t="s">
        <v>257</v>
      </c>
      <c r="E30" s="337" t="s">
        <v>36</v>
      </c>
      <c r="F30" s="341"/>
      <c r="G30" s="342" t="n">
        <v>53.6</v>
      </c>
      <c r="H30" s="342" t="n">
        <v>0.54</v>
      </c>
      <c r="I30" s="342" t="n">
        <f aca="false">G30+H30</f>
        <v>54.14</v>
      </c>
      <c r="J30" s="342" t="n">
        <f aca="false">G30*F30</f>
        <v>0</v>
      </c>
      <c r="K30" s="342" t="n">
        <f aca="false">H30*F30</f>
        <v>0</v>
      </c>
      <c r="L30" s="342" t="n">
        <f aca="false">I30*F30</f>
        <v>0</v>
      </c>
      <c r="M30" s="343" t="n">
        <f aca="false">ROUND(L30*(1+$M$4),2)</f>
        <v>0</v>
      </c>
      <c r="N30" s="344"/>
      <c r="O30" s="345" t="n">
        <f aca="false">M30</f>
        <v>0</v>
      </c>
      <c r="P30" s="346" t="e">
        <f aca="false">O30/$M$7</f>
        <v>#NAME?</v>
      </c>
      <c r="Q30" s="344"/>
      <c r="R30" s="344"/>
      <c r="S30" s="344"/>
      <c r="T30" s="344"/>
      <c r="U30" s="344"/>
      <c r="V30" s="344"/>
      <c r="W30" s="344"/>
      <c r="X30" s="344"/>
      <c r="Y30" s="344"/>
      <c r="Z30" s="344"/>
      <c r="AA30" s="344"/>
      <c r="AB30" s="344"/>
      <c r="AC30" s="344"/>
      <c r="AD30" s="344"/>
      <c r="AE30" s="344"/>
      <c r="AF30" s="344"/>
      <c r="AG30" s="344"/>
      <c r="AH30" s="344"/>
      <c r="AI30" s="344"/>
      <c r="AJ30" s="344"/>
    </row>
    <row r="31" customFormat="false" ht="46.25" hidden="false" customHeight="false" outlineLevel="0" collapsed="false">
      <c r="A31" s="337" t="s">
        <v>100</v>
      </c>
      <c r="B31" s="338" t="s">
        <v>733</v>
      </c>
      <c r="C31" s="339" t="s">
        <v>244</v>
      </c>
      <c r="D31" s="340" t="s">
        <v>245</v>
      </c>
      <c r="E31" s="337" t="s">
        <v>36</v>
      </c>
      <c r="F31" s="341"/>
      <c r="G31" s="342" t="n">
        <v>137.1</v>
      </c>
      <c r="H31" s="342" t="n">
        <v>26.96</v>
      </c>
      <c r="I31" s="342" t="n">
        <f aca="false">G31+H31</f>
        <v>164.06</v>
      </c>
      <c r="J31" s="342" t="n">
        <f aca="false">G31*F31</f>
        <v>0</v>
      </c>
      <c r="K31" s="342" t="n">
        <f aca="false">H31*F31</f>
        <v>0</v>
      </c>
      <c r="L31" s="342" t="n">
        <f aca="false">I31*F31</f>
        <v>0</v>
      </c>
      <c r="M31" s="343" t="n">
        <f aca="false">ROUND(L31*(1+$M$4),2)</f>
        <v>0</v>
      </c>
      <c r="N31" s="344"/>
      <c r="O31" s="345" t="n">
        <f aca="false">M31</f>
        <v>0</v>
      </c>
      <c r="P31" s="346" t="e">
        <f aca="false">O31/$M$7</f>
        <v>#NAME?</v>
      </c>
      <c r="Q31" s="344"/>
      <c r="R31" s="344"/>
      <c r="S31" s="344"/>
      <c r="T31" s="344"/>
      <c r="U31" s="344"/>
      <c r="V31" s="344"/>
      <c r="W31" s="344"/>
      <c r="X31" s="344"/>
      <c r="Y31" s="344"/>
      <c r="Z31" s="344"/>
      <c r="AA31" s="344"/>
      <c r="AB31" s="344"/>
      <c r="AC31" s="344"/>
      <c r="AD31" s="344"/>
      <c r="AE31" s="344"/>
      <c r="AF31" s="344"/>
      <c r="AG31" s="344"/>
      <c r="AH31" s="344"/>
      <c r="AI31" s="344"/>
      <c r="AJ31" s="344"/>
    </row>
    <row r="32" customFormat="false" ht="46.25" hidden="false" customHeight="false" outlineLevel="0" collapsed="false">
      <c r="A32" s="337" t="s">
        <v>104</v>
      </c>
      <c r="B32" s="338" t="s">
        <v>280</v>
      </c>
      <c r="C32" s="339" t="s">
        <v>281</v>
      </c>
      <c r="D32" s="340" t="s">
        <v>282</v>
      </c>
      <c r="E32" s="337" t="s">
        <v>729</v>
      </c>
      <c r="F32" s="341"/>
      <c r="G32" s="342" t="n">
        <v>17.25</v>
      </c>
      <c r="H32" s="342" t="n">
        <v>11.53</v>
      </c>
      <c r="I32" s="342" t="n">
        <f aca="false">G32+H32</f>
        <v>28.78</v>
      </c>
      <c r="J32" s="342" t="n">
        <f aca="false">G32*F32</f>
        <v>0</v>
      </c>
      <c r="K32" s="342" t="n">
        <f aca="false">H32*F32</f>
        <v>0</v>
      </c>
      <c r="L32" s="342" t="n">
        <f aca="false">I32*F32</f>
        <v>0</v>
      </c>
      <c r="M32" s="343" t="n">
        <f aca="false">ROUND(L32*(1+$M$4),2)</f>
        <v>0</v>
      </c>
      <c r="N32" s="344"/>
      <c r="O32" s="345" t="n">
        <f aca="false">M32</f>
        <v>0</v>
      </c>
      <c r="P32" s="346" t="e">
        <f aca="false">O32/$M$7</f>
        <v>#NAME?</v>
      </c>
      <c r="Q32" s="344"/>
      <c r="R32" s="344"/>
      <c r="S32" s="344"/>
      <c r="T32" s="344"/>
      <c r="U32" s="344"/>
      <c r="V32" s="344"/>
      <c r="W32" s="344"/>
      <c r="X32" s="344"/>
      <c r="Y32" s="344"/>
      <c r="Z32" s="344"/>
      <c r="AA32" s="344"/>
      <c r="AB32" s="344"/>
      <c r="AC32" s="344"/>
      <c r="AD32" s="344"/>
      <c r="AE32" s="344"/>
      <c r="AF32" s="344"/>
      <c r="AG32" s="344"/>
      <c r="AH32" s="344"/>
      <c r="AI32" s="344"/>
      <c r="AJ32" s="344"/>
    </row>
    <row r="33" customFormat="false" ht="23.85" hidden="false" customHeight="false" outlineLevel="0" collapsed="false">
      <c r="A33" s="337" t="s">
        <v>108</v>
      </c>
      <c r="B33" s="340" t="s">
        <v>734</v>
      </c>
      <c r="C33" s="339" t="s">
        <v>735</v>
      </c>
      <c r="D33" s="340" t="s">
        <v>736</v>
      </c>
      <c r="E33" s="337" t="s">
        <v>729</v>
      </c>
      <c r="F33" s="341"/>
      <c r="G33" s="342" t="n">
        <v>13.16</v>
      </c>
      <c r="H33" s="342" t="n">
        <v>10.65</v>
      </c>
      <c r="I33" s="342" t="n">
        <f aca="false">G33+H33</f>
        <v>23.81</v>
      </c>
      <c r="J33" s="342" t="n">
        <f aca="false">G33*F33</f>
        <v>0</v>
      </c>
      <c r="K33" s="342" t="n">
        <f aca="false">H33*F33</f>
        <v>0</v>
      </c>
      <c r="L33" s="342" t="n">
        <f aca="false">I33*F33</f>
        <v>0</v>
      </c>
      <c r="M33" s="343" t="n">
        <f aca="false">ROUND(L33*(1+$M$4),2)</f>
        <v>0</v>
      </c>
      <c r="N33" s="344"/>
      <c r="O33" s="345" t="n">
        <f aca="false">M33</f>
        <v>0</v>
      </c>
      <c r="P33" s="346" t="e">
        <f aca="false">O33/$M$7</f>
        <v>#NAME?</v>
      </c>
      <c r="Q33" s="344"/>
      <c r="R33" s="344"/>
      <c r="S33" s="344"/>
      <c r="T33" s="344"/>
      <c r="U33" s="344"/>
      <c r="V33" s="344"/>
      <c r="W33" s="344"/>
      <c r="X33" s="344"/>
      <c r="Y33" s="344"/>
      <c r="Z33" s="344"/>
      <c r="AA33" s="344"/>
      <c r="AB33" s="344"/>
      <c r="AC33" s="344"/>
      <c r="AD33" s="344"/>
      <c r="AE33" s="344"/>
      <c r="AF33" s="344"/>
      <c r="AG33" s="344"/>
      <c r="AH33" s="344"/>
      <c r="AI33" s="344"/>
      <c r="AJ33" s="344"/>
    </row>
    <row r="34" customFormat="false" ht="35.05" hidden="false" customHeight="false" outlineLevel="0" collapsed="false">
      <c r="A34" s="337" t="s">
        <v>111</v>
      </c>
      <c r="B34" s="338" t="s">
        <v>737</v>
      </c>
      <c r="C34" s="339" t="s">
        <v>644</v>
      </c>
      <c r="D34" s="340" t="s">
        <v>738</v>
      </c>
      <c r="E34" s="337" t="s">
        <v>739</v>
      </c>
      <c r="F34" s="341"/>
      <c r="G34" s="342" t="n">
        <v>25.76</v>
      </c>
      <c r="H34" s="342" t="n">
        <v>52.48</v>
      </c>
      <c r="I34" s="342" t="n">
        <f aca="false">G34+H34</f>
        <v>78.24</v>
      </c>
      <c r="J34" s="342" t="n">
        <f aca="false">G34*F34</f>
        <v>0</v>
      </c>
      <c r="K34" s="342" t="n">
        <f aca="false">H34*F34</f>
        <v>0</v>
      </c>
      <c r="L34" s="342" t="n">
        <f aca="false">I34*F34</f>
        <v>0</v>
      </c>
      <c r="M34" s="343" t="n">
        <f aca="false">ROUND(L34*(1+$M$4),2)</f>
        <v>0</v>
      </c>
      <c r="N34" s="344"/>
      <c r="O34" s="345" t="n">
        <f aca="false">M34</f>
        <v>0</v>
      </c>
      <c r="P34" s="346" t="e">
        <f aca="false">O34/$M$7</f>
        <v>#NAME?</v>
      </c>
      <c r="Q34" s="344"/>
      <c r="R34" s="344"/>
      <c r="S34" s="344"/>
      <c r="T34" s="344"/>
      <c r="U34" s="344"/>
      <c r="V34" s="344"/>
      <c r="W34" s="344"/>
      <c r="X34" s="344"/>
      <c r="Y34" s="344"/>
      <c r="Z34" s="344"/>
      <c r="AA34" s="344"/>
      <c r="AB34" s="344"/>
      <c r="AC34" s="344"/>
      <c r="AD34" s="344"/>
      <c r="AE34" s="344"/>
      <c r="AF34" s="344"/>
      <c r="AG34" s="344"/>
      <c r="AH34" s="344"/>
      <c r="AI34" s="344"/>
      <c r="AJ34" s="344"/>
    </row>
    <row r="35" customFormat="false" ht="46.25" hidden="false" customHeight="false" outlineLevel="0" collapsed="false">
      <c r="A35" s="337" t="s">
        <v>116</v>
      </c>
      <c r="B35" s="338" t="s">
        <v>737</v>
      </c>
      <c r="C35" s="339" t="s">
        <v>740</v>
      </c>
      <c r="D35" s="340" t="s">
        <v>741</v>
      </c>
      <c r="E35" s="337" t="s">
        <v>739</v>
      </c>
      <c r="F35" s="341"/>
      <c r="G35" s="342" t="n">
        <v>313.84</v>
      </c>
      <c r="H35" s="342" t="n">
        <v>44.3</v>
      </c>
      <c r="I35" s="342" t="n">
        <f aca="false">G35+H35</f>
        <v>358.14</v>
      </c>
      <c r="J35" s="342" t="n">
        <f aca="false">G35*F35</f>
        <v>0</v>
      </c>
      <c r="K35" s="342" t="n">
        <f aca="false">H35*F35</f>
        <v>0</v>
      </c>
      <c r="L35" s="342" t="n">
        <f aca="false">I35*F35</f>
        <v>0</v>
      </c>
      <c r="M35" s="343" t="n">
        <f aca="false">ROUND(L35*(1+$M$4),2)</f>
        <v>0</v>
      </c>
      <c r="N35" s="344"/>
      <c r="O35" s="345" t="n">
        <f aca="false">M35</f>
        <v>0</v>
      </c>
      <c r="P35" s="346" t="e">
        <f aca="false">O35/$M$7</f>
        <v>#NAME?</v>
      </c>
      <c r="Q35" s="344"/>
      <c r="R35" s="344"/>
      <c r="S35" s="344"/>
      <c r="T35" s="344"/>
      <c r="U35" s="344"/>
      <c r="V35" s="344"/>
      <c r="W35" s="344"/>
      <c r="X35" s="344"/>
      <c r="Y35" s="344"/>
      <c r="Z35" s="344"/>
      <c r="AA35" s="344"/>
      <c r="AB35" s="344"/>
      <c r="AC35" s="344"/>
      <c r="AD35" s="344"/>
      <c r="AE35" s="344"/>
      <c r="AF35" s="344"/>
      <c r="AG35" s="344"/>
      <c r="AH35" s="344"/>
      <c r="AI35" s="344"/>
      <c r="AJ35" s="344"/>
    </row>
    <row r="36" customFormat="false" ht="35.05" hidden="false" customHeight="false" outlineLevel="0" collapsed="false">
      <c r="A36" s="337" t="s">
        <v>120</v>
      </c>
      <c r="B36" s="338" t="s">
        <v>737</v>
      </c>
      <c r="C36" s="339" t="s">
        <v>742</v>
      </c>
      <c r="D36" s="340" t="s">
        <v>743</v>
      </c>
      <c r="E36" s="337" t="s">
        <v>744</v>
      </c>
      <c r="F36" s="341"/>
      <c r="G36" s="342" t="n">
        <v>54.5</v>
      </c>
      <c r="H36" s="342" t="n">
        <v>28.65</v>
      </c>
      <c r="I36" s="342" t="n">
        <f aca="false">G36+H36</f>
        <v>83.15</v>
      </c>
      <c r="J36" s="342" t="n">
        <f aca="false">G36*F36</f>
        <v>0</v>
      </c>
      <c r="K36" s="342" t="n">
        <f aca="false">H36*F36</f>
        <v>0</v>
      </c>
      <c r="L36" s="342" t="n">
        <f aca="false">I36*F36</f>
        <v>0</v>
      </c>
      <c r="M36" s="343" t="n">
        <f aca="false">ROUND(L36*(1+$M$4),2)</f>
        <v>0</v>
      </c>
      <c r="N36" s="344"/>
      <c r="O36" s="345" t="n">
        <f aca="false">M36</f>
        <v>0</v>
      </c>
      <c r="P36" s="346" t="e">
        <f aca="false">O36/$M$7</f>
        <v>#NAME?</v>
      </c>
      <c r="Q36" s="344"/>
      <c r="R36" s="344"/>
      <c r="S36" s="344"/>
      <c r="T36" s="344"/>
      <c r="U36" s="344"/>
      <c r="V36" s="344"/>
      <c r="W36" s="344"/>
      <c r="X36" s="344"/>
      <c r="Y36" s="344"/>
      <c r="Z36" s="344"/>
      <c r="AA36" s="344"/>
      <c r="AB36" s="344"/>
      <c r="AC36" s="344"/>
      <c r="AD36" s="344"/>
      <c r="AE36" s="344"/>
      <c r="AF36" s="344"/>
      <c r="AG36" s="344"/>
      <c r="AH36" s="344"/>
      <c r="AI36" s="344"/>
      <c r="AJ36" s="344"/>
    </row>
    <row r="37" customFormat="false" ht="35.05" hidden="false" customHeight="false" outlineLevel="0" collapsed="false">
      <c r="A37" s="337" t="s">
        <v>124</v>
      </c>
      <c r="B37" s="338" t="s">
        <v>737</v>
      </c>
      <c r="C37" s="339" t="s">
        <v>745</v>
      </c>
      <c r="D37" s="340" t="s">
        <v>746</v>
      </c>
      <c r="E37" s="337" t="s">
        <v>747</v>
      </c>
      <c r="F37" s="341"/>
      <c r="G37" s="342" t="n">
        <v>12.45</v>
      </c>
      <c r="H37" s="342" t="n">
        <v>4.3</v>
      </c>
      <c r="I37" s="342" t="n">
        <f aca="false">G37+H37</f>
        <v>16.75</v>
      </c>
      <c r="J37" s="342" t="n">
        <f aca="false">G37*F37</f>
        <v>0</v>
      </c>
      <c r="K37" s="342" t="n">
        <f aca="false">H37*F37</f>
        <v>0</v>
      </c>
      <c r="L37" s="342" t="n">
        <f aca="false">I37*F37</f>
        <v>0</v>
      </c>
      <c r="M37" s="343" t="n">
        <f aca="false">ROUND(L37*(1+$M$4),2)</f>
        <v>0</v>
      </c>
      <c r="N37" s="344"/>
      <c r="O37" s="345" t="n">
        <f aca="false">M37</f>
        <v>0</v>
      </c>
      <c r="P37" s="346" t="e">
        <f aca="false">O37/$M$7</f>
        <v>#NAME?</v>
      </c>
      <c r="Q37" s="344"/>
      <c r="R37" s="344"/>
      <c r="S37" s="344"/>
      <c r="T37" s="344"/>
      <c r="U37" s="344"/>
      <c r="V37" s="344"/>
      <c r="W37" s="344"/>
      <c r="X37" s="344"/>
      <c r="Y37" s="344"/>
      <c r="Z37" s="344"/>
      <c r="AA37" s="344"/>
      <c r="AB37" s="344"/>
      <c r="AC37" s="344"/>
      <c r="AD37" s="344"/>
      <c r="AE37" s="344"/>
      <c r="AF37" s="344"/>
      <c r="AG37" s="344"/>
      <c r="AH37" s="344"/>
      <c r="AI37" s="344"/>
      <c r="AJ37" s="344"/>
    </row>
    <row r="38" customFormat="false" ht="15" hidden="false" customHeight="false" outlineLevel="0" collapsed="false">
      <c r="A38" s="129" t="s">
        <v>228</v>
      </c>
      <c r="B38" s="129"/>
      <c r="C38" s="130"/>
      <c r="D38" s="131" t="s">
        <v>259</v>
      </c>
      <c r="E38" s="129"/>
      <c r="F38" s="354"/>
      <c r="G38" s="133"/>
      <c r="H38" s="133"/>
      <c r="I38" s="134"/>
      <c r="J38" s="134"/>
      <c r="K38" s="134"/>
      <c r="L38" s="134"/>
      <c r="M38" s="134"/>
      <c r="N38" s="55"/>
      <c r="O38" s="69"/>
      <c r="P38" s="87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</row>
    <row r="39" customFormat="false" ht="35.05" hidden="false" customHeight="false" outlineLevel="0" collapsed="false">
      <c r="A39" s="337" t="s">
        <v>230</v>
      </c>
      <c r="B39" s="338" t="s">
        <v>261</v>
      </c>
      <c r="C39" s="339" t="s">
        <v>262</v>
      </c>
      <c r="D39" s="340" t="s">
        <v>263</v>
      </c>
      <c r="E39" s="337" t="s">
        <v>729</v>
      </c>
      <c r="F39" s="341"/>
      <c r="G39" s="342" t="n">
        <v>112.57</v>
      </c>
      <c r="H39" s="342" t="n">
        <v>27.5</v>
      </c>
      <c r="I39" s="342" t="n">
        <f aca="false">G39+H39</f>
        <v>140.07</v>
      </c>
      <c r="J39" s="342" t="n">
        <f aca="false">G39*F39</f>
        <v>0</v>
      </c>
      <c r="K39" s="342" t="n">
        <f aca="false">H39*F39</f>
        <v>0</v>
      </c>
      <c r="L39" s="342" t="n">
        <f aca="false">I39*F39</f>
        <v>0</v>
      </c>
      <c r="M39" s="343" t="n">
        <f aca="false">ROUND(L39*(1+$M$4),2)</f>
        <v>0</v>
      </c>
      <c r="N39" s="344"/>
      <c r="O39" s="345" t="n">
        <f aca="false">M39</f>
        <v>0</v>
      </c>
      <c r="P39" s="346" t="e">
        <f aca="false">O39/$M$7</f>
        <v>#NAME?</v>
      </c>
      <c r="Q39" s="344"/>
      <c r="R39" s="344"/>
      <c r="S39" s="344"/>
      <c r="T39" s="344"/>
      <c r="U39" s="344"/>
      <c r="V39" s="344"/>
      <c r="W39" s="344"/>
      <c r="X39" s="344"/>
      <c r="Y39" s="344"/>
      <c r="Z39" s="344"/>
      <c r="AA39" s="344"/>
      <c r="AB39" s="344"/>
      <c r="AC39" s="344"/>
      <c r="AD39" s="344"/>
      <c r="AE39" s="344"/>
      <c r="AF39" s="344"/>
      <c r="AG39" s="344"/>
      <c r="AH39" s="344"/>
      <c r="AI39" s="344"/>
      <c r="AJ39" s="344"/>
    </row>
    <row r="40" customFormat="false" ht="35.05" hidden="false" customHeight="false" outlineLevel="0" collapsed="false">
      <c r="A40" s="337" t="s">
        <v>232</v>
      </c>
      <c r="B40" s="338" t="s">
        <v>748</v>
      </c>
      <c r="C40" s="339" t="s">
        <v>749</v>
      </c>
      <c r="D40" s="340" t="s">
        <v>750</v>
      </c>
      <c r="E40" s="337" t="s">
        <v>729</v>
      </c>
      <c r="F40" s="341"/>
      <c r="G40" s="342" t="n">
        <v>67.15</v>
      </c>
      <c r="H40" s="342" t="n">
        <v>12.68</v>
      </c>
      <c r="I40" s="342" t="n">
        <f aca="false">G40+H40</f>
        <v>79.83</v>
      </c>
      <c r="J40" s="342" t="n">
        <f aca="false">G40*F40</f>
        <v>0</v>
      </c>
      <c r="K40" s="342" t="n">
        <f aca="false">H40*F40</f>
        <v>0</v>
      </c>
      <c r="L40" s="342" t="n">
        <f aca="false">I40*F40</f>
        <v>0</v>
      </c>
      <c r="M40" s="343" t="n">
        <f aca="false">ROUND(L40*(1+$M$4),2)</f>
        <v>0</v>
      </c>
      <c r="N40" s="344"/>
      <c r="O40" s="345" t="n">
        <f aca="false">M40</f>
        <v>0</v>
      </c>
      <c r="P40" s="346" t="e">
        <f aca="false">O40/$M$7</f>
        <v>#NAME?</v>
      </c>
      <c r="Q40" s="344"/>
      <c r="R40" s="344"/>
      <c r="S40" s="344"/>
      <c r="T40" s="344"/>
      <c r="U40" s="344"/>
      <c r="V40" s="344"/>
      <c r="W40" s="344"/>
      <c r="X40" s="344"/>
      <c r="Y40" s="344"/>
      <c r="Z40" s="344"/>
      <c r="AA40" s="344"/>
      <c r="AB40" s="344"/>
      <c r="AC40" s="344"/>
      <c r="AD40" s="344"/>
      <c r="AE40" s="344"/>
      <c r="AF40" s="344"/>
      <c r="AG40" s="344"/>
      <c r="AH40" s="344"/>
      <c r="AI40" s="344"/>
      <c r="AJ40" s="344"/>
    </row>
    <row r="41" customFormat="false" ht="46.25" hidden="false" customHeight="false" outlineLevel="0" collapsed="false">
      <c r="A41" s="337" t="s">
        <v>236</v>
      </c>
      <c r="B41" s="338" t="s">
        <v>748</v>
      </c>
      <c r="C41" s="339" t="s">
        <v>751</v>
      </c>
      <c r="D41" s="340" t="s">
        <v>752</v>
      </c>
      <c r="E41" s="337" t="s">
        <v>729</v>
      </c>
      <c r="F41" s="341"/>
      <c r="G41" s="342" t="n">
        <v>48.93</v>
      </c>
      <c r="H41" s="342" t="n">
        <v>10.27</v>
      </c>
      <c r="I41" s="342" t="n">
        <f aca="false">G41+H41</f>
        <v>59.2</v>
      </c>
      <c r="J41" s="342" t="n">
        <f aca="false">G41*F41</f>
        <v>0</v>
      </c>
      <c r="K41" s="342" t="n">
        <f aca="false">H41*F41</f>
        <v>0</v>
      </c>
      <c r="L41" s="342" t="n">
        <f aca="false">I41*F41</f>
        <v>0</v>
      </c>
      <c r="M41" s="343" t="n">
        <f aca="false">ROUND(L41*(1+$M$4),2)</f>
        <v>0</v>
      </c>
      <c r="N41" s="344"/>
      <c r="O41" s="345" t="n">
        <f aca="false">M41</f>
        <v>0</v>
      </c>
      <c r="P41" s="346" t="e">
        <f aca="false">O41/$M$7</f>
        <v>#NAME?</v>
      </c>
      <c r="Q41" s="344"/>
      <c r="R41" s="344"/>
      <c r="S41" s="344"/>
      <c r="T41" s="344"/>
      <c r="U41" s="344"/>
      <c r="V41" s="344"/>
      <c r="W41" s="344"/>
      <c r="X41" s="344"/>
      <c r="Y41" s="344"/>
      <c r="Z41" s="344"/>
      <c r="AA41" s="344"/>
      <c r="AB41" s="344"/>
      <c r="AC41" s="344"/>
      <c r="AD41" s="344"/>
      <c r="AE41" s="344"/>
      <c r="AF41" s="344"/>
      <c r="AG41" s="344"/>
      <c r="AH41" s="344"/>
      <c r="AI41" s="344"/>
      <c r="AJ41" s="344"/>
    </row>
    <row r="42" customFormat="false" ht="35.05" hidden="false" customHeight="false" outlineLevel="0" collapsed="false">
      <c r="A42" s="337" t="s">
        <v>238</v>
      </c>
      <c r="B42" s="338" t="s">
        <v>753</v>
      </c>
      <c r="C42" s="339" t="s">
        <v>754</v>
      </c>
      <c r="D42" s="340" t="s">
        <v>755</v>
      </c>
      <c r="E42" s="341" t="s">
        <v>73</v>
      </c>
      <c r="F42" s="341"/>
      <c r="G42" s="342" t="n">
        <v>4.29</v>
      </c>
      <c r="H42" s="342" t="n">
        <v>1</v>
      </c>
      <c r="I42" s="342" t="n">
        <f aca="false">G42+H42</f>
        <v>5.29</v>
      </c>
      <c r="J42" s="342" t="n">
        <f aca="false">G42*F42</f>
        <v>0</v>
      </c>
      <c r="K42" s="342" t="n">
        <f aca="false">H42*F42</f>
        <v>0</v>
      </c>
      <c r="L42" s="342" t="n">
        <f aca="false">I42*F42</f>
        <v>0</v>
      </c>
      <c r="M42" s="343" t="n">
        <f aca="false">ROUND(L42*(1+$M$4),2)</f>
        <v>0</v>
      </c>
      <c r="N42" s="344"/>
      <c r="O42" s="345" t="n">
        <f aca="false">M42</f>
        <v>0</v>
      </c>
      <c r="P42" s="346" t="e">
        <f aca="false">O42/$M$7</f>
        <v>#NAME?</v>
      </c>
      <c r="Q42" s="344"/>
      <c r="R42" s="344"/>
      <c r="S42" s="344"/>
      <c r="T42" s="344"/>
      <c r="U42" s="344"/>
      <c r="V42" s="344"/>
      <c r="W42" s="344"/>
      <c r="X42" s="344"/>
      <c r="Y42" s="344"/>
      <c r="Z42" s="344"/>
      <c r="AA42" s="344"/>
      <c r="AB42" s="344"/>
      <c r="AC42" s="344"/>
      <c r="AD42" s="344"/>
      <c r="AE42" s="344"/>
      <c r="AF42" s="344"/>
      <c r="AG42" s="344"/>
      <c r="AH42" s="344"/>
      <c r="AI42" s="344"/>
      <c r="AJ42" s="344"/>
    </row>
    <row r="43" customFormat="false" ht="35.05" hidden="false" customHeight="false" outlineLevel="0" collapsed="false">
      <c r="A43" s="337" t="s">
        <v>242</v>
      </c>
      <c r="B43" s="338" t="s">
        <v>748</v>
      </c>
      <c r="C43" s="339" t="s">
        <v>756</v>
      </c>
      <c r="D43" s="340" t="s">
        <v>757</v>
      </c>
      <c r="E43" s="341" t="s">
        <v>73</v>
      </c>
      <c r="F43" s="341"/>
      <c r="G43" s="342" t="n">
        <v>6.09</v>
      </c>
      <c r="H43" s="342" t="n">
        <v>1.32</v>
      </c>
      <c r="I43" s="342" t="n">
        <f aca="false">G43+H43</f>
        <v>7.41</v>
      </c>
      <c r="J43" s="342" t="n">
        <f aca="false">G43*F43</f>
        <v>0</v>
      </c>
      <c r="K43" s="342" t="n">
        <f aca="false">H43*F43</f>
        <v>0</v>
      </c>
      <c r="L43" s="342" t="n">
        <f aca="false">I43*F43</f>
        <v>0</v>
      </c>
      <c r="M43" s="343" t="n">
        <f aca="false">ROUND(L43*(1+$M$4),2)</f>
        <v>0</v>
      </c>
      <c r="N43" s="344"/>
      <c r="O43" s="345" t="n">
        <f aca="false">M43</f>
        <v>0</v>
      </c>
      <c r="P43" s="346" t="e">
        <f aca="false">O43/$M$7</f>
        <v>#NAME?</v>
      </c>
      <c r="Q43" s="344"/>
      <c r="R43" s="344"/>
      <c r="S43" s="344"/>
      <c r="T43" s="344"/>
      <c r="U43" s="344"/>
      <c r="V43" s="344"/>
      <c r="W43" s="344"/>
      <c r="X43" s="344"/>
      <c r="Y43" s="344"/>
      <c r="Z43" s="344"/>
      <c r="AA43" s="344"/>
      <c r="AB43" s="344"/>
      <c r="AC43" s="344"/>
      <c r="AD43" s="344"/>
      <c r="AE43" s="344"/>
      <c r="AF43" s="344"/>
      <c r="AG43" s="344"/>
      <c r="AH43" s="344"/>
      <c r="AI43" s="344"/>
      <c r="AJ43" s="344"/>
    </row>
    <row r="44" customFormat="false" ht="35.05" hidden="false" customHeight="false" outlineLevel="0" collapsed="false">
      <c r="A44" s="337" t="s">
        <v>246</v>
      </c>
      <c r="B44" s="338" t="s">
        <v>748</v>
      </c>
      <c r="C44" s="355" t="s">
        <v>758</v>
      </c>
      <c r="D44" s="340" t="s">
        <v>759</v>
      </c>
      <c r="E44" s="341" t="s">
        <v>73</v>
      </c>
      <c r="F44" s="341"/>
      <c r="G44" s="342" t="n">
        <v>8.29</v>
      </c>
      <c r="H44" s="342" t="n">
        <v>1.72</v>
      </c>
      <c r="I44" s="342" t="n">
        <f aca="false">G44+H44</f>
        <v>10.01</v>
      </c>
      <c r="J44" s="342" t="n">
        <f aca="false">G44*F44</f>
        <v>0</v>
      </c>
      <c r="K44" s="342" t="n">
        <f aca="false">H44*F44</f>
        <v>0</v>
      </c>
      <c r="L44" s="342" t="n">
        <f aca="false">I44*F44</f>
        <v>0</v>
      </c>
      <c r="M44" s="343" t="n">
        <f aca="false">ROUND(L44*(1+$M$4),2)</f>
        <v>0</v>
      </c>
      <c r="N44" s="344"/>
      <c r="O44" s="345" t="n">
        <f aca="false">M44</f>
        <v>0</v>
      </c>
      <c r="P44" s="346" t="e">
        <f aca="false">O44/$M$7</f>
        <v>#NAME?</v>
      </c>
      <c r="Q44" s="344"/>
      <c r="R44" s="344"/>
      <c r="S44" s="344"/>
      <c r="T44" s="344"/>
      <c r="U44" s="344"/>
      <c r="V44" s="344"/>
      <c r="W44" s="344"/>
      <c r="X44" s="344"/>
      <c r="Y44" s="344"/>
      <c r="Z44" s="344"/>
      <c r="AA44" s="344"/>
      <c r="AB44" s="344"/>
      <c r="AC44" s="344"/>
      <c r="AD44" s="344"/>
      <c r="AE44" s="344"/>
      <c r="AF44" s="344"/>
      <c r="AG44" s="344"/>
      <c r="AH44" s="344"/>
      <c r="AI44" s="344"/>
      <c r="AJ44" s="344"/>
    </row>
    <row r="45" customFormat="false" ht="23.85" hidden="false" customHeight="false" outlineLevel="0" collapsed="false">
      <c r="A45" s="337" t="s">
        <v>250</v>
      </c>
      <c r="B45" s="338" t="s">
        <v>272</v>
      </c>
      <c r="C45" s="339" t="s">
        <v>760</v>
      </c>
      <c r="D45" s="340" t="s">
        <v>761</v>
      </c>
      <c r="E45" s="337" t="s">
        <v>709</v>
      </c>
      <c r="F45" s="341"/>
      <c r="G45" s="342" t="n">
        <v>7.24</v>
      </c>
      <c r="H45" s="342" t="n">
        <v>5.51</v>
      </c>
      <c r="I45" s="342" t="n">
        <f aca="false">G45+H45</f>
        <v>12.75</v>
      </c>
      <c r="J45" s="342" t="n">
        <f aca="false">G45*F45</f>
        <v>0</v>
      </c>
      <c r="K45" s="342" t="n">
        <f aca="false">H45*F45</f>
        <v>0</v>
      </c>
      <c r="L45" s="342" t="n">
        <f aca="false">I45*F45</f>
        <v>0</v>
      </c>
      <c r="M45" s="343" t="n">
        <f aca="false">ROUND(L45*(1+$M$4),2)</f>
        <v>0</v>
      </c>
      <c r="N45" s="356"/>
      <c r="O45" s="345" t="n">
        <f aca="false">M45</f>
        <v>0</v>
      </c>
      <c r="P45" s="346" t="e">
        <f aca="false">O45/$M$7</f>
        <v>#NAME?</v>
      </c>
      <c r="Q45" s="344"/>
      <c r="R45" s="344"/>
      <c r="S45" s="344"/>
      <c r="T45" s="344"/>
      <c r="U45" s="344"/>
      <c r="V45" s="344"/>
      <c r="W45" s="344"/>
      <c r="X45" s="344"/>
      <c r="Y45" s="344"/>
      <c r="Z45" s="344"/>
      <c r="AA45" s="344"/>
      <c r="AB45" s="344"/>
      <c r="AC45" s="344"/>
      <c r="AD45" s="344"/>
      <c r="AE45" s="344"/>
      <c r="AF45" s="344"/>
      <c r="AG45" s="344"/>
      <c r="AH45" s="344"/>
      <c r="AI45" s="344"/>
      <c r="AJ45" s="344"/>
    </row>
    <row r="46" customFormat="false" ht="35.05" hidden="false" customHeight="false" outlineLevel="0" collapsed="false">
      <c r="A46" s="337" t="s">
        <v>254</v>
      </c>
      <c r="B46" s="340" t="s">
        <v>272</v>
      </c>
      <c r="C46" s="339" t="s">
        <v>644</v>
      </c>
      <c r="D46" s="340" t="s">
        <v>738</v>
      </c>
      <c r="E46" s="337" t="s">
        <v>186</v>
      </c>
      <c r="F46" s="341"/>
      <c r="G46" s="342" t="n">
        <v>25.76</v>
      </c>
      <c r="H46" s="342" t="n">
        <v>52.48</v>
      </c>
      <c r="I46" s="342" t="n">
        <f aca="false">G46+H46</f>
        <v>78.24</v>
      </c>
      <c r="J46" s="342" t="n">
        <f aca="false">G46*F46</f>
        <v>0</v>
      </c>
      <c r="K46" s="342" t="n">
        <f aca="false">H46*F46</f>
        <v>0</v>
      </c>
      <c r="L46" s="342" t="n">
        <f aca="false">I46*F46</f>
        <v>0</v>
      </c>
      <c r="M46" s="343" t="n">
        <f aca="false">ROUND(L46*(1+$M$4),2)</f>
        <v>0</v>
      </c>
      <c r="N46" s="344"/>
      <c r="O46" s="345" t="n">
        <f aca="false">M46</f>
        <v>0</v>
      </c>
      <c r="P46" s="346" t="e">
        <f aca="false">O46/$M$7</f>
        <v>#NAME?</v>
      </c>
      <c r="Q46" s="344"/>
      <c r="R46" s="344"/>
      <c r="S46" s="344"/>
      <c r="T46" s="344"/>
      <c r="U46" s="344"/>
      <c r="V46" s="344"/>
      <c r="W46" s="344"/>
      <c r="X46" s="344"/>
      <c r="Y46" s="344"/>
      <c r="Z46" s="344"/>
      <c r="AA46" s="344"/>
      <c r="AB46" s="344"/>
      <c r="AC46" s="344"/>
      <c r="AD46" s="344"/>
      <c r="AE46" s="344"/>
      <c r="AF46" s="344"/>
      <c r="AG46" s="344"/>
      <c r="AH46" s="344"/>
      <c r="AI46" s="344"/>
      <c r="AJ46" s="344"/>
    </row>
    <row r="47" customFormat="false" ht="23.85" hidden="false" customHeight="false" outlineLevel="0" collapsed="false">
      <c r="A47" s="337" t="s">
        <v>762</v>
      </c>
      <c r="B47" s="338" t="s">
        <v>272</v>
      </c>
      <c r="C47" s="339" t="s">
        <v>288</v>
      </c>
      <c r="D47" s="340" t="s">
        <v>289</v>
      </c>
      <c r="E47" s="337" t="s">
        <v>186</v>
      </c>
      <c r="F47" s="341"/>
      <c r="G47" s="342" t="n">
        <v>11.54</v>
      </c>
      <c r="H47" s="342" t="n">
        <v>18.95</v>
      </c>
      <c r="I47" s="342" t="n">
        <f aca="false">G47+H47</f>
        <v>30.49</v>
      </c>
      <c r="J47" s="342" t="n">
        <f aca="false">G47*F47</f>
        <v>0</v>
      </c>
      <c r="K47" s="342" t="n">
        <f aca="false">H47*F47</f>
        <v>0</v>
      </c>
      <c r="L47" s="342" t="n">
        <f aca="false">I47*F47</f>
        <v>0</v>
      </c>
      <c r="M47" s="343" t="n">
        <f aca="false">ROUND(L47*(1+$M$4),2)</f>
        <v>0</v>
      </c>
      <c r="N47" s="344"/>
      <c r="O47" s="345" t="n">
        <f aca="false">M47</f>
        <v>0</v>
      </c>
      <c r="P47" s="346" t="e">
        <f aca="false">O47/$M$7</f>
        <v>#NAME?</v>
      </c>
      <c r="Q47" s="344"/>
      <c r="R47" s="344"/>
      <c r="S47" s="344"/>
      <c r="T47" s="344"/>
      <c r="U47" s="344"/>
      <c r="V47" s="344"/>
      <c r="W47" s="344"/>
      <c r="X47" s="344"/>
      <c r="Y47" s="344"/>
      <c r="Z47" s="344"/>
      <c r="AA47" s="344"/>
      <c r="AB47" s="344"/>
      <c r="AC47" s="344"/>
      <c r="AD47" s="344"/>
      <c r="AE47" s="344"/>
      <c r="AF47" s="344"/>
      <c r="AG47" s="344"/>
      <c r="AH47" s="344"/>
      <c r="AI47" s="344"/>
      <c r="AJ47" s="344"/>
    </row>
    <row r="48" customFormat="false" ht="46.25" hidden="false" customHeight="false" outlineLevel="0" collapsed="false">
      <c r="A48" s="337" t="s">
        <v>763</v>
      </c>
      <c r="B48" s="338" t="s">
        <v>748</v>
      </c>
      <c r="C48" s="339" t="s">
        <v>764</v>
      </c>
      <c r="D48" s="340" t="s">
        <v>765</v>
      </c>
      <c r="E48" s="337" t="s">
        <v>709</v>
      </c>
      <c r="F48" s="341"/>
      <c r="G48" s="342" t="n">
        <v>6.87</v>
      </c>
      <c r="H48" s="342" t="n">
        <v>3.61</v>
      </c>
      <c r="I48" s="342" t="n">
        <f aca="false">G48+H48</f>
        <v>10.48</v>
      </c>
      <c r="J48" s="342" t="n">
        <f aca="false">G48*F48</f>
        <v>0</v>
      </c>
      <c r="K48" s="342" t="n">
        <f aca="false">H48*F48</f>
        <v>0</v>
      </c>
      <c r="L48" s="342" t="n">
        <f aca="false">I48*F48</f>
        <v>0</v>
      </c>
      <c r="M48" s="343" t="n">
        <f aca="false">ROUND(L48*(1+$M$4),2)</f>
        <v>0</v>
      </c>
      <c r="N48" s="344"/>
      <c r="O48" s="345" t="n">
        <f aca="false">M48</f>
        <v>0</v>
      </c>
      <c r="P48" s="346" t="e">
        <f aca="false">O48/$M$7</f>
        <v>#NAME?</v>
      </c>
      <c r="Q48" s="344"/>
      <c r="R48" s="344"/>
      <c r="S48" s="344"/>
      <c r="T48" s="344"/>
      <c r="U48" s="344"/>
      <c r="V48" s="344"/>
      <c r="W48" s="344"/>
      <c r="X48" s="344"/>
      <c r="Y48" s="344"/>
      <c r="Z48" s="344"/>
      <c r="AA48" s="344"/>
      <c r="AB48" s="344"/>
      <c r="AC48" s="344"/>
      <c r="AD48" s="344"/>
      <c r="AE48" s="344"/>
      <c r="AF48" s="344"/>
      <c r="AG48" s="344"/>
      <c r="AH48" s="344"/>
      <c r="AI48" s="344"/>
      <c r="AJ48" s="344"/>
    </row>
    <row r="49" customFormat="false" ht="15" hidden="false" customHeight="false" outlineLevel="0" collapsed="false">
      <c r="A49" s="347"/>
      <c r="B49" s="347"/>
      <c r="C49" s="348"/>
      <c r="D49" s="272"/>
      <c r="E49" s="347"/>
      <c r="F49" s="349"/>
      <c r="G49" s="350"/>
      <c r="H49" s="350"/>
      <c r="I49" s="114"/>
      <c r="J49" s="142"/>
      <c r="K49" s="142"/>
      <c r="L49" s="142"/>
      <c r="M49" s="357"/>
      <c r="N49" s="55"/>
      <c r="O49" s="122"/>
      <c r="P49" s="123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</row>
    <row r="50" customFormat="false" ht="12.75" hidden="false" customHeight="true" outlineLevel="0" collapsed="false">
      <c r="A50" s="61" t="s">
        <v>307</v>
      </c>
      <c r="B50" s="62"/>
      <c r="C50" s="63"/>
      <c r="D50" s="136" t="s">
        <v>308</v>
      </c>
      <c r="E50" s="62"/>
      <c r="F50" s="358"/>
      <c r="G50" s="138"/>
      <c r="H50" s="138"/>
      <c r="I50" s="139"/>
      <c r="J50" s="67" t="n">
        <f aca="false">SUM(J54:J60)</f>
        <v>36865.58</v>
      </c>
      <c r="K50" s="67" t="n">
        <f aca="false">SUM(K54:K60)</f>
        <v>7463.708</v>
      </c>
      <c r="L50" s="67" t="n">
        <f aca="false">SUM(L54:L60)</f>
        <v>44329.288</v>
      </c>
      <c r="M50" s="67" t="n">
        <f aca="false">SUM(M52:M60)</f>
        <v>97417.85</v>
      </c>
      <c r="N50" s="81" t="n">
        <f aca="false">M50</f>
        <v>97417.85</v>
      </c>
      <c r="O50" s="122" t="str">
        <f aca="false">UPPER(B50)</f>
        <v/>
      </c>
      <c r="P50" s="123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</row>
    <row r="51" customFormat="false" ht="15" hidden="false" customHeight="false" outlineLevel="0" collapsed="false">
      <c r="A51" s="128" t="s">
        <v>309</v>
      </c>
      <c r="B51" s="129"/>
      <c r="C51" s="130"/>
      <c r="D51" s="131" t="s">
        <v>766</v>
      </c>
      <c r="E51" s="129"/>
      <c r="F51" s="354"/>
      <c r="G51" s="133"/>
      <c r="H51" s="133"/>
      <c r="I51" s="134"/>
      <c r="J51" s="134"/>
      <c r="K51" s="134"/>
      <c r="L51" s="134"/>
      <c r="M51" s="134"/>
      <c r="N51" s="55"/>
      <c r="O51" s="122"/>
      <c r="P51" s="123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</row>
    <row r="52" customFormat="false" ht="23.85" hidden="false" customHeight="false" outlineLevel="0" collapsed="false">
      <c r="A52" s="337" t="s">
        <v>767</v>
      </c>
      <c r="B52" s="338" t="s">
        <v>768</v>
      </c>
      <c r="C52" s="339" t="s">
        <v>354</v>
      </c>
      <c r="D52" s="340" t="s">
        <v>355</v>
      </c>
      <c r="E52" s="337" t="s">
        <v>744</v>
      </c>
      <c r="F52" s="341" t="n">
        <f aca="false">1192</f>
        <v>1192</v>
      </c>
      <c r="G52" s="342" t="n">
        <v>0.07</v>
      </c>
      <c r="H52" s="342" t="n">
        <v>0.04</v>
      </c>
      <c r="I52" s="342" t="n">
        <f aca="false">G52+H52</f>
        <v>0.11</v>
      </c>
      <c r="J52" s="342" t="n">
        <f aca="false">G52*F52</f>
        <v>83.44</v>
      </c>
      <c r="K52" s="342" t="n">
        <f aca="false">H52*F52</f>
        <v>47.68</v>
      </c>
      <c r="L52" s="342" t="n">
        <f aca="false">I52*F52</f>
        <v>131.12</v>
      </c>
      <c r="M52" s="343" t="n">
        <f aca="false">ROUND(L52*(1+$M$4),2)</f>
        <v>160.27</v>
      </c>
      <c r="N52" s="344"/>
      <c r="O52" s="345" t="s">
        <v>769</v>
      </c>
      <c r="P52" s="346" t="n">
        <v>0.0001</v>
      </c>
      <c r="Q52" s="344"/>
      <c r="R52" s="344"/>
      <c r="S52" s="344"/>
      <c r="T52" s="344"/>
      <c r="U52" s="344"/>
      <c r="V52" s="344"/>
      <c r="W52" s="344"/>
      <c r="X52" s="344"/>
      <c r="Y52" s="344"/>
      <c r="Z52" s="344"/>
      <c r="AA52" s="344"/>
      <c r="AB52" s="344"/>
      <c r="AC52" s="344"/>
      <c r="AD52" s="344"/>
      <c r="AE52" s="344"/>
      <c r="AF52" s="344"/>
      <c r="AG52" s="344"/>
      <c r="AH52" s="344"/>
      <c r="AI52" s="344"/>
      <c r="AJ52" s="344"/>
    </row>
    <row r="53" customFormat="false" ht="57.45" hidden="false" customHeight="false" outlineLevel="0" collapsed="false">
      <c r="A53" s="337" t="s">
        <v>770</v>
      </c>
      <c r="B53" s="338" t="s">
        <v>771</v>
      </c>
      <c r="C53" s="339" t="s">
        <v>772</v>
      </c>
      <c r="D53" s="340" t="s">
        <v>773</v>
      </c>
      <c r="E53" s="337" t="s">
        <v>709</v>
      </c>
      <c r="F53" s="341" t="n">
        <v>479</v>
      </c>
      <c r="G53" s="342" t="n">
        <v>54.85</v>
      </c>
      <c r="H53" s="342" t="n">
        <v>18.72</v>
      </c>
      <c r="I53" s="342" t="n">
        <f aca="false">G53+H53</f>
        <v>73.57</v>
      </c>
      <c r="J53" s="342" t="n">
        <f aca="false">G53*F53</f>
        <v>26273.15</v>
      </c>
      <c r="K53" s="342" t="n">
        <f aca="false">H53*F53</f>
        <v>8966.88</v>
      </c>
      <c r="L53" s="342" t="n">
        <f aca="false">I53*F53</f>
        <v>35240.03</v>
      </c>
      <c r="M53" s="343" t="n">
        <f aca="false">ROUND(L53*(1+$M$4),2)</f>
        <v>43073.89</v>
      </c>
      <c r="N53" s="344"/>
      <c r="O53" s="345" t="n">
        <f aca="false">M53</f>
        <v>43073.89</v>
      </c>
      <c r="P53" s="346" t="e">
        <f aca="false">O53/$M$7</f>
        <v>#NAME?</v>
      </c>
      <c r="Q53" s="344"/>
      <c r="R53" s="344"/>
      <c r="S53" s="344"/>
      <c r="T53" s="344"/>
      <c r="U53" s="344"/>
      <c r="V53" s="344"/>
      <c r="W53" s="344"/>
      <c r="X53" s="344"/>
      <c r="Y53" s="344"/>
      <c r="Z53" s="344"/>
      <c r="AA53" s="344"/>
      <c r="AB53" s="344"/>
      <c r="AC53" s="344"/>
      <c r="AD53" s="344"/>
      <c r="AE53" s="344"/>
      <c r="AF53" s="344"/>
      <c r="AG53" s="344"/>
      <c r="AH53" s="344"/>
      <c r="AI53" s="344"/>
      <c r="AJ53" s="344"/>
    </row>
    <row r="54" customFormat="false" ht="46.25" hidden="false" customHeight="false" outlineLevel="0" collapsed="false">
      <c r="A54" s="337" t="s">
        <v>770</v>
      </c>
      <c r="B54" s="338" t="s">
        <v>771</v>
      </c>
      <c r="C54" s="339" t="s">
        <v>322</v>
      </c>
      <c r="D54" s="340" t="s">
        <v>323</v>
      </c>
      <c r="E54" s="337" t="s">
        <v>186</v>
      </c>
      <c r="F54" s="341" t="n">
        <f aca="false">1192*0.05</f>
        <v>59.6</v>
      </c>
      <c r="G54" s="342" t="n">
        <v>481.27</v>
      </c>
      <c r="H54" s="342" t="n">
        <v>80.25</v>
      </c>
      <c r="I54" s="342" t="n">
        <f aca="false">G54+H54</f>
        <v>561.52</v>
      </c>
      <c r="J54" s="342" t="n">
        <f aca="false">G54*F54</f>
        <v>28683.692</v>
      </c>
      <c r="K54" s="342" t="n">
        <f aca="false">H54*F54</f>
        <v>4782.9</v>
      </c>
      <c r="L54" s="342" t="n">
        <f aca="false">I54*F54</f>
        <v>33466.592</v>
      </c>
      <c r="M54" s="343" t="n">
        <f aca="false">ROUND(L54*(1+$M$4),2)</f>
        <v>40906.22</v>
      </c>
      <c r="N54" s="344"/>
      <c r="O54" s="345" t="n">
        <f aca="false">M54</f>
        <v>40906.22</v>
      </c>
      <c r="P54" s="346" t="e">
        <f aca="false">O54/$M$7</f>
        <v>#NAME?</v>
      </c>
      <c r="Q54" s="344"/>
      <c r="R54" s="344"/>
      <c r="S54" s="344"/>
      <c r="T54" s="344"/>
      <c r="U54" s="344"/>
      <c r="V54" s="344"/>
      <c r="W54" s="344"/>
      <c r="X54" s="344"/>
      <c r="Y54" s="344"/>
      <c r="Z54" s="344"/>
      <c r="AA54" s="344"/>
      <c r="AB54" s="344"/>
      <c r="AC54" s="344"/>
      <c r="AD54" s="344"/>
      <c r="AE54" s="344"/>
      <c r="AF54" s="344"/>
      <c r="AG54" s="344"/>
      <c r="AH54" s="344"/>
      <c r="AI54" s="344"/>
      <c r="AJ54" s="344"/>
    </row>
    <row r="55" customFormat="false" ht="46.25" hidden="false" customHeight="false" outlineLevel="0" collapsed="false">
      <c r="A55" s="337" t="s">
        <v>774</v>
      </c>
      <c r="B55" s="338" t="s">
        <v>775</v>
      </c>
      <c r="C55" s="339" t="s">
        <v>776</v>
      </c>
      <c r="D55" s="340" t="s">
        <v>777</v>
      </c>
      <c r="E55" s="337" t="s">
        <v>744</v>
      </c>
      <c r="F55" s="341"/>
      <c r="G55" s="342" t="n">
        <v>17.75</v>
      </c>
      <c r="H55" s="342" t="n">
        <v>0</v>
      </c>
      <c r="I55" s="342" t="n">
        <f aca="false">G55+H55</f>
        <v>17.75</v>
      </c>
      <c r="J55" s="342" t="n">
        <f aca="false">G55*F55</f>
        <v>0</v>
      </c>
      <c r="K55" s="342" t="n">
        <f aca="false">H55*F55</f>
        <v>0</v>
      </c>
      <c r="L55" s="342" t="n">
        <f aca="false">I55*F55</f>
        <v>0</v>
      </c>
      <c r="M55" s="343" t="n">
        <f aca="false">ROUND(L55*(1+$M$4),2)</f>
        <v>0</v>
      </c>
      <c r="N55" s="344"/>
      <c r="O55" s="345" t="n">
        <f aca="false">M55</f>
        <v>0</v>
      </c>
      <c r="P55" s="346" t="e">
        <f aca="false">O55/$M$7</f>
        <v>#NAME?</v>
      </c>
      <c r="Q55" s="344"/>
      <c r="R55" s="344"/>
      <c r="S55" s="344"/>
      <c r="T55" s="344"/>
      <c r="U55" s="344"/>
      <c r="V55" s="344"/>
      <c r="W55" s="344"/>
      <c r="X55" s="344"/>
      <c r="Y55" s="344"/>
      <c r="Z55" s="344"/>
      <c r="AA55" s="344"/>
      <c r="AB55" s="344"/>
      <c r="AC55" s="344"/>
      <c r="AD55" s="344"/>
      <c r="AE55" s="344"/>
      <c r="AF55" s="344"/>
      <c r="AG55" s="344"/>
      <c r="AH55" s="344"/>
      <c r="AI55" s="344"/>
      <c r="AJ55" s="344"/>
    </row>
    <row r="56" customFormat="false" ht="57.45" hidden="false" customHeight="false" outlineLevel="0" collapsed="false">
      <c r="A56" s="337" t="s">
        <v>778</v>
      </c>
      <c r="B56" s="338" t="s">
        <v>779</v>
      </c>
      <c r="C56" s="339" t="s">
        <v>780</v>
      </c>
      <c r="D56" s="340" t="s">
        <v>781</v>
      </c>
      <c r="E56" s="337" t="s">
        <v>744</v>
      </c>
      <c r="F56" s="341" t="n">
        <f aca="false">(F52/2.5)*(4*0.25*0.25)</f>
        <v>119.2</v>
      </c>
      <c r="G56" s="342" t="n">
        <v>68.64</v>
      </c>
      <c r="H56" s="342" t="n">
        <v>22.49</v>
      </c>
      <c r="I56" s="342" t="n">
        <f aca="false">G56+H56</f>
        <v>91.13</v>
      </c>
      <c r="J56" s="342" t="n">
        <f aca="false">G56*F56</f>
        <v>8181.888</v>
      </c>
      <c r="K56" s="342" t="n">
        <f aca="false">H56*F56</f>
        <v>2680.808</v>
      </c>
      <c r="L56" s="342" t="n">
        <f aca="false">I56*F56</f>
        <v>10862.696</v>
      </c>
      <c r="M56" s="343" t="n">
        <f aca="false">ROUND(L56*(1+$M$4),2)</f>
        <v>13277.47</v>
      </c>
      <c r="N56" s="344"/>
      <c r="O56" s="345" t="n">
        <f aca="false">M56</f>
        <v>13277.47</v>
      </c>
      <c r="P56" s="346" t="e">
        <f aca="false">O56/$M$7</f>
        <v>#NAME?</v>
      </c>
      <c r="Q56" s="344"/>
      <c r="R56" s="344"/>
      <c r="S56" s="344"/>
      <c r="T56" s="344"/>
      <c r="U56" s="344"/>
      <c r="V56" s="344"/>
      <c r="W56" s="344"/>
      <c r="X56" s="344"/>
      <c r="Y56" s="344"/>
      <c r="Z56" s="344"/>
      <c r="AA56" s="344"/>
      <c r="AB56" s="344"/>
      <c r="AC56" s="344"/>
      <c r="AD56" s="344"/>
      <c r="AE56" s="344"/>
      <c r="AF56" s="344"/>
      <c r="AG56" s="344"/>
      <c r="AH56" s="344"/>
      <c r="AI56" s="344"/>
      <c r="AJ56" s="344"/>
    </row>
    <row r="57" customFormat="false" ht="15" hidden="false" customHeight="false" outlineLevel="0" collapsed="false">
      <c r="A57" s="129" t="s">
        <v>313</v>
      </c>
      <c r="B57" s="129"/>
      <c r="C57" s="130"/>
      <c r="D57" s="131" t="s">
        <v>782</v>
      </c>
      <c r="E57" s="129"/>
      <c r="F57" s="354"/>
      <c r="G57" s="359"/>
      <c r="H57" s="359"/>
      <c r="I57" s="360"/>
      <c r="J57" s="360"/>
      <c r="K57" s="360"/>
      <c r="L57" s="360"/>
      <c r="M57" s="360"/>
      <c r="N57" s="55"/>
      <c r="O57" s="122" t="n">
        <f aca="false">M57</f>
        <v>0</v>
      </c>
      <c r="P57" s="361" t="e">
        <f aca="false">O57/$M$7</f>
        <v>#NAME?</v>
      </c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</row>
    <row r="58" customFormat="false" ht="35.05" hidden="false" customHeight="false" outlineLevel="0" collapsed="false">
      <c r="A58" s="337" t="s">
        <v>783</v>
      </c>
      <c r="B58" s="338" t="s">
        <v>784</v>
      </c>
      <c r="C58" s="339" t="s">
        <v>322</v>
      </c>
      <c r="D58" s="338" t="s">
        <v>785</v>
      </c>
      <c r="E58" s="337" t="s">
        <v>186</v>
      </c>
      <c r="F58" s="341"/>
      <c r="G58" s="342" t="n">
        <v>481.27</v>
      </c>
      <c r="H58" s="342" t="n">
        <v>80.25</v>
      </c>
      <c r="I58" s="342" t="n">
        <f aca="false">G58+H58</f>
        <v>561.52</v>
      </c>
      <c r="J58" s="342" t="n">
        <f aca="false">G58*F58</f>
        <v>0</v>
      </c>
      <c r="K58" s="342" t="n">
        <f aca="false">H58*F58</f>
        <v>0</v>
      </c>
      <c r="L58" s="342" t="n">
        <f aca="false">I58*F58</f>
        <v>0</v>
      </c>
      <c r="M58" s="343" t="n">
        <f aca="false">ROUND(L58*(1+$M$4),2)</f>
        <v>0</v>
      </c>
      <c r="N58" s="344"/>
      <c r="O58" s="345" t="n">
        <f aca="false">M58</f>
        <v>0</v>
      </c>
      <c r="P58" s="346" t="e">
        <f aca="false">O58/$M$7</f>
        <v>#NAME?</v>
      </c>
      <c r="Q58" s="344"/>
      <c r="R58" s="344"/>
      <c r="S58" s="344"/>
      <c r="T58" s="344"/>
      <c r="U58" s="344"/>
      <c r="V58" s="344"/>
      <c r="W58" s="344"/>
      <c r="X58" s="344"/>
      <c r="Y58" s="344"/>
      <c r="Z58" s="344"/>
      <c r="AA58" s="344"/>
      <c r="AB58" s="344"/>
      <c r="AC58" s="344"/>
      <c r="AD58" s="344"/>
      <c r="AE58" s="344"/>
      <c r="AF58" s="344"/>
      <c r="AG58" s="344"/>
      <c r="AH58" s="344"/>
      <c r="AI58" s="344"/>
      <c r="AJ58" s="344"/>
    </row>
    <row r="59" customFormat="false" ht="23.85" hidden="false" customHeight="false" outlineLevel="0" collapsed="false">
      <c r="A59" s="337" t="s">
        <v>786</v>
      </c>
      <c r="B59" s="338" t="s">
        <v>787</v>
      </c>
      <c r="C59" s="339" t="s">
        <v>788</v>
      </c>
      <c r="D59" s="340" t="s">
        <v>789</v>
      </c>
      <c r="E59" s="337" t="s">
        <v>73</v>
      </c>
      <c r="F59" s="341"/>
      <c r="G59" s="342" t="n">
        <v>54.41</v>
      </c>
      <c r="H59" s="342" t="n">
        <v>14.68</v>
      </c>
      <c r="I59" s="342" t="n">
        <f aca="false">G59+H59</f>
        <v>69.09</v>
      </c>
      <c r="J59" s="342" t="n">
        <f aca="false">G59*F59</f>
        <v>0</v>
      </c>
      <c r="K59" s="342" t="n">
        <f aca="false">H59*F59</f>
        <v>0</v>
      </c>
      <c r="L59" s="342" t="n">
        <f aca="false">I59*F59</f>
        <v>0</v>
      </c>
      <c r="M59" s="343" t="n">
        <f aca="false">ROUND(L59*(1+$M$4),2)</f>
        <v>0</v>
      </c>
      <c r="N59" s="344"/>
      <c r="O59" s="345" t="n">
        <f aca="false">M59</f>
        <v>0</v>
      </c>
      <c r="P59" s="346" t="e">
        <f aca="false">O59/$M$7</f>
        <v>#NAME?</v>
      </c>
      <c r="Q59" s="344"/>
      <c r="R59" s="344"/>
      <c r="S59" s="344"/>
      <c r="T59" s="344"/>
      <c r="U59" s="344"/>
      <c r="V59" s="344"/>
      <c r="W59" s="344"/>
      <c r="X59" s="344"/>
      <c r="Y59" s="344"/>
      <c r="Z59" s="344"/>
      <c r="AA59" s="344"/>
      <c r="AB59" s="344"/>
      <c r="AC59" s="344"/>
      <c r="AD59" s="344"/>
      <c r="AE59" s="344"/>
      <c r="AF59" s="344"/>
      <c r="AG59" s="344"/>
      <c r="AH59" s="344"/>
      <c r="AI59" s="344"/>
      <c r="AJ59" s="344"/>
    </row>
    <row r="60" customFormat="false" ht="46.25" hidden="false" customHeight="false" outlineLevel="0" collapsed="false">
      <c r="A60" s="337" t="s">
        <v>790</v>
      </c>
      <c r="B60" s="338" t="s">
        <v>791</v>
      </c>
      <c r="C60" s="339" t="s">
        <v>792</v>
      </c>
      <c r="D60" s="340" t="s">
        <v>793</v>
      </c>
      <c r="E60" s="337" t="s">
        <v>744</v>
      </c>
      <c r="F60" s="341"/>
      <c r="G60" s="342" t="n">
        <v>152.09</v>
      </c>
      <c r="H60" s="342" t="n">
        <v>25.82</v>
      </c>
      <c r="I60" s="342" t="n">
        <f aca="false">G60+H60</f>
        <v>177.91</v>
      </c>
      <c r="J60" s="342" t="n">
        <f aca="false">G60*F60</f>
        <v>0</v>
      </c>
      <c r="K60" s="342" t="n">
        <f aca="false">H60*F60</f>
        <v>0</v>
      </c>
      <c r="L60" s="342" t="n">
        <f aca="false">I60*F60</f>
        <v>0</v>
      </c>
      <c r="M60" s="343" t="n">
        <f aca="false">ROUND(L60*(1+$M$4),2)</f>
        <v>0</v>
      </c>
      <c r="N60" s="344"/>
      <c r="O60" s="345" t="n">
        <f aca="false">M60</f>
        <v>0</v>
      </c>
      <c r="P60" s="346" t="e">
        <f aca="false">O60/$M$7</f>
        <v>#NAME?</v>
      </c>
      <c r="Q60" s="344"/>
      <c r="R60" s="344"/>
      <c r="S60" s="344"/>
      <c r="T60" s="344"/>
      <c r="U60" s="344"/>
      <c r="V60" s="344"/>
      <c r="W60" s="344"/>
      <c r="X60" s="344"/>
      <c r="Y60" s="344"/>
      <c r="Z60" s="344"/>
      <c r="AA60" s="344"/>
      <c r="AB60" s="344"/>
      <c r="AC60" s="344"/>
      <c r="AD60" s="344"/>
      <c r="AE60" s="344"/>
      <c r="AF60" s="344"/>
      <c r="AG60" s="344"/>
      <c r="AH60" s="344"/>
      <c r="AI60" s="344"/>
      <c r="AJ60" s="344"/>
    </row>
    <row r="61" customFormat="false" ht="12.75" hidden="false" customHeight="true" outlineLevel="0" collapsed="false">
      <c r="A61" s="362"/>
      <c r="B61" s="362"/>
      <c r="C61" s="363"/>
      <c r="D61" s="55"/>
      <c r="E61" s="362"/>
      <c r="F61" s="364"/>
      <c r="G61" s="55"/>
      <c r="H61" s="55"/>
      <c r="I61" s="365"/>
      <c r="J61" s="365"/>
      <c r="K61" s="365"/>
      <c r="L61" s="365"/>
      <c r="M61" s="365"/>
      <c r="N61" s="55"/>
      <c r="O61" s="55"/>
      <c r="P61" s="123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</row>
    <row r="62" customFormat="false" ht="12.75" hidden="false" customHeight="true" outlineLevel="0" collapsed="false">
      <c r="A62" s="61" t="s">
        <v>340</v>
      </c>
      <c r="B62" s="62"/>
      <c r="C62" s="63"/>
      <c r="D62" s="136" t="s">
        <v>794</v>
      </c>
      <c r="E62" s="62"/>
      <c r="F62" s="358"/>
      <c r="G62" s="138"/>
      <c r="H62" s="138"/>
      <c r="I62" s="139"/>
      <c r="J62" s="67" t="n">
        <f aca="false">SUM(J65:J81)</f>
        <v>0</v>
      </c>
      <c r="K62" s="67" t="n">
        <f aca="false">SUM(K65:K81)</f>
        <v>0</v>
      </c>
      <c r="L62" s="67" t="n">
        <f aca="false">SUM(L65:L81)</f>
        <v>0</v>
      </c>
      <c r="M62" s="67" t="n">
        <f aca="false">SUM(M65:M81)</f>
        <v>0</v>
      </c>
      <c r="N62" s="81" t="n">
        <f aca="false">M62</f>
        <v>0</v>
      </c>
      <c r="O62" s="122" t="str">
        <f aca="false">UPPER(B62)</f>
        <v/>
      </c>
      <c r="P62" s="123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</row>
    <row r="63" customFormat="false" ht="15" hidden="false" customHeight="false" outlineLevel="0" collapsed="false">
      <c r="A63" s="128" t="s">
        <v>342</v>
      </c>
      <c r="B63" s="129"/>
      <c r="C63" s="130"/>
      <c r="D63" s="131" t="s">
        <v>795</v>
      </c>
      <c r="E63" s="129"/>
      <c r="F63" s="354"/>
      <c r="G63" s="133"/>
      <c r="H63" s="133"/>
      <c r="I63" s="134"/>
      <c r="J63" s="134"/>
      <c r="K63" s="134"/>
      <c r="L63" s="134"/>
      <c r="M63" s="134"/>
      <c r="N63" s="55"/>
      <c r="O63" s="122"/>
      <c r="P63" s="123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</row>
    <row r="64" customFormat="false" ht="15" hidden="false" customHeight="false" outlineLevel="0" collapsed="false">
      <c r="A64" s="366"/>
      <c r="B64" s="367"/>
      <c r="C64" s="368"/>
      <c r="D64" s="369" t="s">
        <v>796</v>
      </c>
      <c r="E64" s="367"/>
      <c r="F64" s="370"/>
      <c r="G64" s="371"/>
      <c r="H64" s="371"/>
      <c r="I64" s="372"/>
      <c r="J64" s="372"/>
      <c r="K64" s="372"/>
      <c r="L64" s="372"/>
      <c r="M64" s="372"/>
      <c r="N64" s="55"/>
      <c r="O64" s="122"/>
      <c r="P64" s="123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</row>
    <row r="65" customFormat="false" ht="35.05" hidden="false" customHeight="false" outlineLevel="0" collapsed="false">
      <c r="A65" s="373" t="s">
        <v>344</v>
      </c>
      <c r="B65" s="338" t="s">
        <v>797</v>
      </c>
      <c r="C65" s="355" t="n">
        <v>101174</v>
      </c>
      <c r="D65" s="340" t="s">
        <v>798</v>
      </c>
      <c r="E65" s="373" t="s">
        <v>73</v>
      </c>
      <c r="F65" s="374"/>
      <c r="G65" s="375" t="n">
        <v>44.62</v>
      </c>
      <c r="H65" s="375" t="n">
        <v>31.29</v>
      </c>
      <c r="I65" s="342" t="n">
        <f aca="false">G65+H65</f>
        <v>75.91</v>
      </c>
      <c r="J65" s="342" t="n">
        <f aca="false">G65*F65</f>
        <v>0</v>
      </c>
      <c r="K65" s="342" t="n">
        <f aca="false">H65*F65</f>
        <v>0</v>
      </c>
      <c r="L65" s="342" t="n">
        <f aca="false">I65*F65</f>
        <v>0</v>
      </c>
      <c r="M65" s="343" t="n">
        <f aca="false">ROUND(L65*(1+$M$4),2)</f>
        <v>0</v>
      </c>
      <c r="N65" s="344"/>
      <c r="O65" s="351"/>
      <c r="P65" s="352"/>
      <c r="Q65" s="344"/>
      <c r="R65" s="376" t="n">
        <f aca="false">F65</f>
        <v>0</v>
      </c>
      <c r="S65" s="344"/>
      <c r="T65" s="344"/>
      <c r="U65" s="344"/>
      <c r="V65" s="344"/>
      <c r="W65" s="344"/>
      <c r="X65" s="344"/>
      <c r="Y65" s="344"/>
      <c r="Z65" s="344"/>
      <c r="AA65" s="344"/>
      <c r="AB65" s="344"/>
      <c r="AC65" s="344"/>
      <c r="AD65" s="344"/>
      <c r="AE65" s="344"/>
      <c r="AF65" s="344"/>
      <c r="AG65" s="344"/>
      <c r="AH65" s="344"/>
      <c r="AI65" s="344"/>
      <c r="AJ65" s="344"/>
    </row>
    <row r="66" customFormat="false" ht="35.05" hidden="false" customHeight="false" outlineLevel="0" collapsed="false">
      <c r="A66" s="373" t="s">
        <v>348</v>
      </c>
      <c r="B66" s="338" t="s">
        <v>799</v>
      </c>
      <c r="C66" s="355" t="s">
        <v>644</v>
      </c>
      <c r="D66" s="340" t="s">
        <v>738</v>
      </c>
      <c r="E66" s="373" t="s">
        <v>739</v>
      </c>
      <c r="F66" s="374"/>
      <c r="G66" s="375" t="n">
        <v>25.76</v>
      </c>
      <c r="H66" s="375" t="n">
        <v>52.48</v>
      </c>
      <c r="I66" s="342" t="n">
        <f aca="false">G66+H66</f>
        <v>78.24</v>
      </c>
      <c r="J66" s="342" t="n">
        <f aca="false">G66*F66</f>
        <v>0</v>
      </c>
      <c r="K66" s="342" t="n">
        <f aca="false">H66*F66</f>
        <v>0</v>
      </c>
      <c r="L66" s="342" t="n">
        <f aca="false">I66*F66</f>
        <v>0</v>
      </c>
      <c r="M66" s="343" t="n">
        <f aca="false">ROUND(L66*(1+$M$4),2)</f>
        <v>0</v>
      </c>
      <c r="N66" s="344"/>
      <c r="O66" s="344"/>
      <c r="P66" s="352"/>
      <c r="Q66" s="344"/>
      <c r="R66" s="344"/>
      <c r="S66" s="344"/>
      <c r="T66" s="344"/>
      <c r="U66" s="344"/>
      <c r="V66" s="344"/>
      <c r="W66" s="344"/>
      <c r="X66" s="344"/>
      <c r="Y66" s="344"/>
      <c r="Z66" s="344"/>
      <c r="AA66" s="344"/>
      <c r="AB66" s="344"/>
      <c r="AC66" s="344"/>
      <c r="AD66" s="344"/>
      <c r="AE66" s="344"/>
      <c r="AF66" s="344"/>
      <c r="AG66" s="344"/>
      <c r="AH66" s="344"/>
      <c r="AI66" s="344"/>
      <c r="AJ66" s="344"/>
    </row>
    <row r="67" customFormat="false" ht="46.25" hidden="false" customHeight="false" outlineLevel="0" collapsed="false">
      <c r="A67" s="373" t="s">
        <v>352</v>
      </c>
      <c r="B67" s="338" t="s">
        <v>800</v>
      </c>
      <c r="C67" s="355" t="n">
        <v>94971</v>
      </c>
      <c r="D67" s="340" t="s">
        <v>144</v>
      </c>
      <c r="E67" s="373" t="s">
        <v>186</v>
      </c>
      <c r="F67" s="374"/>
      <c r="G67" s="375" t="n">
        <v>334.83</v>
      </c>
      <c r="H67" s="375" t="n">
        <v>43.31</v>
      </c>
      <c r="I67" s="342" t="n">
        <f aca="false">G67+H67</f>
        <v>378.14</v>
      </c>
      <c r="J67" s="342" t="n">
        <f aca="false">G67*F67</f>
        <v>0</v>
      </c>
      <c r="K67" s="342" t="n">
        <f aca="false">H67*F67</f>
        <v>0</v>
      </c>
      <c r="L67" s="342" t="n">
        <f aca="false">I67*F67</f>
        <v>0</v>
      </c>
      <c r="M67" s="343" t="n">
        <f aca="false">ROUND(L67*(1+$M$4),2)</f>
        <v>0</v>
      </c>
      <c r="N67" s="344"/>
      <c r="O67" s="344"/>
      <c r="P67" s="352"/>
      <c r="Q67" s="344"/>
      <c r="R67" s="376" t="n">
        <f aca="false">F67</f>
        <v>0</v>
      </c>
      <c r="S67" s="344"/>
      <c r="T67" s="344"/>
      <c r="U67" s="344"/>
      <c r="V67" s="344"/>
      <c r="W67" s="344"/>
      <c r="X67" s="344"/>
      <c r="Y67" s="344"/>
      <c r="Z67" s="344"/>
      <c r="AA67" s="344"/>
      <c r="AB67" s="344"/>
      <c r="AC67" s="344"/>
      <c r="AD67" s="344"/>
      <c r="AE67" s="344"/>
      <c r="AF67" s="344"/>
      <c r="AG67" s="344"/>
      <c r="AH67" s="344"/>
      <c r="AI67" s="344"/>
      <c r="AJ67" s="344"/>
    </row>
    <row r="68" customFormat="false" ht="46.25" hidden="false" customHeight="false" outlineLevel="0" collapsed="false">
      <c r="A68" s="373" t="s">
        <v>356</v>
      </c>
      <c r="B68" s="338" t="s">
        <v>801</v>
      </c>
      <c r="C68" s="355" t="s">
        <v>802</v>
      </c>
      <c r="D68" s="340" t="s">
        <v>803</v>
      </c>
      <c r="E68" s="373" t="s">
        <v>154</v>
      </c>
      <c r="F68" s="374"/>
      <c r="G68" s="375" t="n">
        <v>12.09</v>
      </c>
      <c r="H68" s="375" t="n">
        <v>6.24</v>
      </c>
      <c r="I68" s="342" t="n">
        <f aca="false">G68+H68</f>
        <v>18.33</v>
      </c>
      <c r="J68" s="342" t="n">
        <f aca="false">G68*F68</f>
        <v>0</v>
      </c>
      <c r="K68" s="342" t="n">
        <f aca="false">H68*F68</f>
        <v>0</v>
      </c>
      <c r="L68" s="342" t="n">
        <f aca="false">I68*F68</f>
        <v>0</v>
      </c>
      <c r="M68" s="343" t="n">
        <f aca="false">ROUND(L68*(1+$M$4),2)</f>
        <v>0</v>
      </c>
      <c r="N68" s="344"/>
      <c r="O68" s="344"/>
      <c r="P68" s="352"/>
      <c r="Q68" s="344"/>
      <c r="R68" s="377"/>
      <c r="S68" s="344"/>
      <c r="T68" s="344"/>
      <c r="U68" s="344"/>
      <c r="V68" s="344"/>
      <c r="W68" s="344"/>
      <c r="X68" s="344"/>
      <c r="Y68" s="344"/>
      <c r="Z68" s="344"/>
      <c r="AA68" s="344"/>
      <c r="AB68" s="344"/>
      <c r="AC68" s="344"/>
      <c r="AD68" s="344"/>
      <c r="AE68" s="344"/>
      <c r="AF68" s="344"/>
      <c r="AG68" s="344"/>
      <c r="AH68" s="344"/>
      <c r="AI68" s="344"/>
      <c r="AJ68" s="344"/>
    </row>
    <row r="69" customFormat="false" ht="46.25" hidden="false" customHeight="false" outlineLevel="0" collapsed="false">
      <c r="A69" s="373" t="s">
        <v>360</v>
      </c>
      <c r="B69" s="338" t="s">
        <v>801</v>
      </c>
      <c r="C69" s="355" t="s">
        <v>804</v>
      </c>
      <c r="D69" s="340" t="s">
        <v>805</v>
      </c>
      <c r="E69" s="373" t="s">
        <v>154</v>
      </c>
      <c r="F69" s="374"/>
      <c r="G69" s="375" t="n">
        <v>12.32</v>
      </c>
      <c r="H69" s="375" t="n">
        <v>3.11</v>
      </c>
      <c r="I69" s="342" t="n">
        <f aca="false">G69+H69</f>
        <v>15.43</v>
      </c>
      <c r="J69" s="342" t="n">
        <f aca="false">G69*F69</f>
        <v>0</v>
      </c>
      <c r="K69" s="342" t="n">
        <f aca="false">H69*F69</f>
        <v>0</v>
      </c>
      <c r="L69" s="342" t="n">
        <f aca="false">I69*F69</f>
        <v>0</v>
      </c>
      <c r="M69" s="343" t="n">
        <f aca="false">ROUND(L69*(1+$M$4),2)</f>
        <v>0</v>
      </c>
      <c r="N69" s="344"/>
      <c r="O69" s="344"/>
      <c r="P69" s="352"/>
      <c r="Q69" s="344"/>
      <c r="R69" s="376" t="n">
        <f aca="false">F69</f>
        <v>0</v>
      </c>
      <c r="S69" s="344"/>
      <c r="T69" s="344"/>
      <c r="U69" s="344"/>
      <c r="V69" s="344"/>
      <c r="W69" s="344"/>
      <c r="X69" s="344"/>
      <c r="Y69" s="344"/>
      <c r="Z69" s="344"/>
      <c r="AA69" s="344"/>
      <c r="AB69" s="344"/>
      <c r="AC69" s="344"/>
      <c r="AD69" s="344"/>
      <c r="AE69" s="344"/>
      <c r="AF69" s="344"/>
      <c r="AG69" s="344"/>
      <c r="AH69" s="344"/>
      <c r="AI69" s="344"/>
      <c r="AJ69" s="344"/>
    </row>
    <row r="70" customFormat="false" ht="46.25" hidden="false" customHeight="false" outlineLevel="0" collapsed="false">
      <c r="A70" s="373" t="s">
        <v>364</v>
      </c>
      <c r="B70" s="338" t="s">
        <v>806</v>
      </c>
      <c r="C70" s="355" t="s">
        <v>807</v>
      </c>
      <c r="D70" s="340" t="s">
        <v>808</v>
      </c>
      <c r="E70" s="373" t="s">
        <v>744</v>
      </c>
      <c r="F70" s="374"/>
      <c r="G70" s="375" t="n">
        <v>40.67</v>
      </c>
      <c r="H70" s="375" t="n">
        <v>43.79</v>
      </c>
      <c r="I70" s="342" t="n">
        <f aca="false">G70+H70</f>
        <v>84.46</v>
      </c>
      <c r="J70" s="342" t="n">
        <f aca="false">G70*F70</f>
        <v>0</v>
      </c>
      <c r="K70" s="342" t="n">
        <f aca="false">H70*F70</f>
        <v>0</v>
      </c>
      <c r="L70" s="342" t="n">
        <f aca="false">I70*F70</f>
        <v>0</v>
      </c>
      <c r="M70" s="343" t="n">
        <f aca="false">ROUND(L70*(1+$M$4),2)</f>
        <v>0</v>
      </c>
      <c r="N70" s="344"/>
      <c r="O70" s="344"/>
      <c r="P70" s="352"/>
      <c r="Q70" s="344"/>
      <c r="R70" s="376" t="n">
        <f aca="false">F70</f>
        <v>0</v>
      </c>
      <c r="S70" s="344"/>
      <c r="T70" s="344"/>
      <c r="U70" s="344"/>
      <c r="V70" s="344"/>
      <c r="W70" s="344"/>
      <c r="X70" s="344"/>
      <c r="Y70" s="344"/>
      <c r="Z70" s="344"/>
      <c r="AA70" s="344"/>
      <c r="AB70" s="344"/>
      <c r="AC70" s="344"/>
      <c r="AD70" s="344"/>
      <c r="AE70" s="344"/>
      <c r="AF70" s="344"/>
      <c r="AG70" s="344"/>
      <c r="AH70" s="344"/>
      <c r="AI70" s="344"/>
      <c r="AJ70" s="344"/>
    </row>
    <row r="71" customFormat="false" ht="23.85" hidden="false" customHeight="false" outlineLevel="0" collapsed="false">
      <c r="A71" s="373" t="s">
        <v>368</v>
      </c>
      <c r="B71" s="338" t="s">
        <v>809</v>
      </c>
      <c r="C71" s="355" t="s">
        <v>810</v>
      </c>
      <c r="D71" s="340" t="s">
        <v>811</v>
      </c>
      <c r="E71" s="373" t="s">
        <v>744</v>
      </c>
      <c r="F71" s="374"/>
      <c r="G71" s="375" t="n">
        <v>29.03</v>
      </c>
      <c r="H71" s="375" t="n">
        <v>9.14</v>
      </c>
      <c r="I71" s="342" t="n">
        <f aca="false">G71+H71</f>
        <v>38.17</v>
      </c>
      <c r="J71" s="342" t="n">
        <f aca="false">G71*F71</f>
        <v>0</v>
      </c>
      <c r="K71" s="342" t="n">
        <f aca="false">H71*F71</f>
        <v>0</v>
      </c>
      <c r="L71" s="342" t="n">
        <f aca="false">I71*F71</f>
        <v>0</v>
      </c>
      <c r="M71" s="343" t="n">
        <f aca="false">ROUND(L71*(1+$M$4),2)</f>
        <v>0</v>
      </c>
      <c r="N71" s="344"/>
      <c r="O71" s="344"/>
      <c r="P71" s="352"/>
      <c r="Q71" s="344"/>
      <c r="R71" s="376" t="n">
        <f aca="false">F71</f>
        <v>0</v>
      </c>
      <c r="S71" s="344"/>
      <c r="T71" s="344"/>
      <c r="U71" s="344"/>
      <c r="V71" s="344"/>
      <c r="W71" s="344"/>
      <c r="X71" s="344"/>
      <c r="Y71" s="344"/>
      <c r="Z71" s="344"/>
      <c r="AA71" s="344"/>
      <c r="AB71" s="344"/>
      <c r="AC71" s="344"/>
      <c r="AD71" s="344"/>
      <c r="AE71" s="344"/>
      <c r="AF71" s="344"/>
      <c r="AG71" s="344"/>
      <c r="AH71" s="344"/>
      <c r="AI71" s="344"/>
      <c r="AJ71" s="344"/>
    </row>
    <row r="72" customFormat="false" ht="15" hidden="false" customHeight="false" outlineLevel="0" collapsed="false">
      <c r="A72" s="366"/>
      <c r="B72" s="367"/>
      <c r="C72" s="368"/>
      <c r="D72" s="369"/>
      <c r="E72" s="367"/>
      <c r="F72" s="370"/>
      <c r="G72" s="371"/>
      <c r="H72" s="371"/>
      <c r="I72" s="372"/>
      <c r="J72" s="372"/>
      <c r="K72" s="372"/>
      <c r="L72" s="372"/>
      <c r="M72" s="372"/>
      <c r="N72" s="55"/>
      <c r="O72" s="122"/>
      <c r="P72" s="123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</row>
    <row r="73" customFormat="false" ht="46.25" hidden="false" customHeight="false" outlineLevel="0" collapsed="false">
      <c r="A73" s="373" t="s">
        <v>372</v>
      </c>
      <c r="B73" s="338" t="s">
        <v>812</v>
      </c>
      <c r="C73" s="355" t="s">
        <v>346</v>
      </c>
      <c r="D73" s="340" t="s">
        <v>347</v>
      </c>
      <c r="E73" s="373" t="s">
        <v>744</v>
      </c>
      <c r="F73" s="374"/>
      <c r="G73" s="375" t="n">
        <v>0.18</v>
      </c>
      <c r="H73" s="375" t="n">
        <v>0.17</v>
      </c>
      <c r="I73" s="342" t="n">
        <f aca="false">G73+H73</f>
        <v>0.35</v>
      </c>
      <c r="J73" s="342" t="n">
        <f aca="false">G73*F73</f>
        <v>0</v>
      </c>
      <c r="K73" s="342" t="n">
        <f aca="false">H73*F73</f>
        <v>0</v>
      </c>
      <c r="L73" s="342" t="n">
        <f aca="false">I73*F73</f>
        <v>0</v>
      </c>
      <c r="M73" s="343" t="n">
        <f aca="false">ROUND(L73*(1+$M$4),2)</f>
        <v>0</v>
      </c>
      <c r="N73" s="344"/>
      <c r="O73" s="344"/>
      <c r="P73" s="352"/>
      <c r="Q73" s="344"/>
      <c r="R73" s="344"/>
      <c r="S73" s="344"/>
      <c r="T73" s="344"/>
      <c r="U73" s="344"/>
      <c r="V73" s="344"/>
      <c r="W73" s="344"/>
      <c r="X73" s="344"/>
      <c r="Y73" s="344"/>
      <c r="Z73" s="344"/>
      <c r="AA73" s="344"/>
      <c r="AB73" s="344"/>
      <c r="AC73" s="344"/>
      <c r="AD73" s="344"/>
      <c r="AE73" s="344"/>
      <c r="AF73" s="344"/>
      <c r="AG73" s="344"/>
      <c r="AH73" s="344"/>
      <c r="AI73" s="344"/>
      <c r="AJ73" s="344"/>
    </row>
    <row r="74" customFormat="false" ht="23.85" hidden="false" customHeight="false" outlineLevel="0" collapsed="false">
      <c r="A74" s="373" t="s">
        <v>376</v>
      </c>
      <c r="B74" s="338" t="s">
        <v>768</v>
      </c>
      <c r="C74" s="339" t="s">
        <v>354</v>
      </c>
      <c r="D74" s="340" t="s">
        <v>355</v>
      </c>
      <c r="E74" s="337" t="s">
        <v>744</v>
      </c>
      <c r="F74" s="341"/>
      <c r="G74" s="342" t="n">
        <v>0.07</v>
      </c>
      <c r="H74" s="342" t="n">
        <v>0.04</v>
      </c>
      <c r="I74" s="342" t="n">
        <f aca="false">G74+H74</f>
        <v>0.11</v>
      </c>
      <c r="J74" s="342" t="n">
        <f aca="false">G74*F74</f>
        <v>0</v>
      </c>
      <c r="K74" s="342" t="n">
        <f aca="false">H74*F74</f>
        <v>0</v>
      </c>
      <c r="L74" s="342" t="n">
        <f aca="false">I74*F74</f>
        <v>0</v>
      </c>
      <c r="M74" s="343" t="n">
        <f aca="false">ROUND(L74*(1+$M$4),2)</f>
        <v>0</v>
      </c>
      <c r="N74" s="344"/>
      <c r="O74" s="345" t="s">
        <v>769</v>
      </c>
      <c r="P74" s="346" t="n">
        <v>0.0001</v>
      </c>
      <c r="Q74" s="344"/>
      <c r="R74" s="344"/>
      <c r="S74" s="344"/>
      <c r="T74" s="344"/>
      <c r="U74" s="344"/>
      <c r="V74" s="344"/>
      <c r="W74" s="344"/>
      <c r="X74" s="344"/>
      <c r="Y74" s="344"/>
      <c r="Z74" s="344"/>
      <c r="AA74" s="344"/>
      <c r="AB74" s="344"/>
      <c r="AC74" s="344"/>
      <c r="AD74" s="344"/>
      <c r="AE74" s="344"/>
      <c r="AF74" s="344"/>
      <c r="AG74" s="344"/>
      <c r="AH74" s="344"/>
      <c r="AI74" s="344"/>
      <c r="AJ74" s="344"/>
    </row>
    <row r="75" customFormat="false" ht="46.25" hidden="false" customHeight="false" outlineLevel="0" collapsed="false">
      <c r="A75" s="373" t="s">
        <v>380</v>
      </c>
      <c r="B75" s="338" t="s">
        <v>813</v>
      </c>
      <c r="C75" s="355" t="s">
        <v>814</v>
      </c>
      <c r="D75" s="340" t="s">
        <v>815</v>
      </c>
      <c r="E75" s="373" t="s">
        <v>744</v>
      </c>
      <c r="F75" s="374"/>
      <c r="G75" s="375" t="n">
        <v>72.84</v>
      </c>
      <c r="H75" s="375" t="n">
        <v>15.44</v>
      </c>
      <c r="I75" s="342" t="n">
        <f aca="false">G75+H75</f>
        <v>88.28</v>
      </c>
      <c r="J75" s="342" t="n">
        <f aca="false">G75*F75</f>
        <v>0</v>
      </c>
      <c r="K75" s="342" t="n">
        <f aca="false">H75*F75</f>
        <v>0</v>
      </c>
      <c r="L75" s="342" t="n">
        <f aca="false">I75*F75</f>
        <v>0</v>
      </c>
      <c r="M75" s="343" t="n">
        <f aca="false">ROUND(L75*(1+$M$4),2)</f>
        <v>0</v>
      </c>
      <c r="N75" s="344"/>
      <c r="O75" s="344"/>
      <c r="P75" s="352"/>
      <c r="Q75" s="344"/>
      <c r="R75" s="344"/>
      <c r="S75" s="344"/>
      <c r="T75" s="344"/>
      <c r="U75" s="344"/>
      <c r="V75" s="344"/>
      <c r="W75" s="344"/>
      <c r="X75" s="344"/>
      <c r="Y75" s="344"/>
      <c r="Z75" s="344"/>
      <c r="AA75" s="344"/>
      <c r="AB75" s="344"/>
      <c r="AC75" s="344"/>
      <c r="AD75" s="344"/>
      <c r="AE75" s="344"/>
      <c r="AF75" s="344"/>
      <c r="AG75" s="344"/>
      <c r="AH75" s="344"/>
      <c r="AI75" s="344"/>
      <c r="AJ75" s="344"/>
    </row>
    <row r="76" customFormat="false" ht="57.45" hidden="false" customHeight="false" outlineLevel="0" collapsed="false">
      <c r="A76" s="378" t="s">
        <v>298</v>
      </c>
      <c r="B76" s="338" t="s">
        <v>816</v>
      </c>
      <c r="C76" s="355" t="s">
        <v>817</v>
      </c>
      <c r="D76" s="340" t="s">
        <v>818</v>
      </c>
      <c r="E76" s="373" t="s">
        <v>721</v>
      </c>
      <c r="F76" s="374"/>
      <c r="G76" s="375" t="n">
        <v>73.87</v>
      </c>
      <c r="H76" s="375" t="n">
        <v>60.09</v>
      </c>
      <c r="I76" s="342" t="n">
        <f aca="false">G76+H76</f>
        <v>133.96</v>
      </c>
      <c r="J76" s="342" t="n">
        <f aca="false">G76*F76</f>
        <v>0</v>
      </c>
      <c r="K76" s="342" t="n">
        <f aca="false">H76*F76</f>
        <v>0</v>
      </c>
      <c r="L76" s="342" t="n">
        <f aca="false">I76*F76</f>
        <v>0</v>
      </c>
      <c r="M76" s="343" t="n">
        <f aca="false">ROUND(L76*(1+$M$4),2)</f>
        <v>0</v>
      </c>
      <c r="N76" s="344"/>
      <c r="O76" s="344" t="s">
        <v>819</v>
      </c>
      <c r="P76" s="379" t="n">
        <v>1</v>
      </c>
      <c r="Q76" s="344"/>
      <c r="R76" s="344"/>
      <c r="S76" s="344" t="s">
        <v>820</v>
      </c>
      <c r="T76" s="379" t="n">
        <v>0</v>
      </c>
      <c r="U76" s="344"/>
      <c r="V76" s="344"/>
      <c r="W76" s="344" t="s">
        <v>820</v>
      </c>
      <c r="X76" s="379" t="n">
        <v>0</v>
      </c>
      <c r="Y76" s="344"/>
      <c r="Z76" s="344"/>
      <c r="AA76" s="344" t="s">
        <v>820</v>
      </c>
      <c r="AB76" s="379" t="n">
        <v>0</v>
      </c>
      <c r="AC76" s="344"/>
      <c r="AD76" s="344"/>
      <c r="AE76" s="344" t="s">
        <v>820</v>
      </c>
      <c r="AF76" s="379" t="n">
        <v>0</v>
      </c>
      <c r="AG76" s="344"/>
      <c r="AH76" s="344" t="s">
        <v>819</v>
      </c>
      <c r="AI76" s="379" t="n">
        <v>1</v>
      </c>
      <c r="AJ76" s="380"/>
    </row>
    <row r="77" customFormat="false" ht="15" hidden="false" customHeight="false" outlineLevel="0" collapsed="false">
      <c r="A77" s="366"/>
      <c r="B77" s="367"/>
      <c r="C77" s="368"/>
      <c r="D77" s="369" t="s">
        <v>821</v>
      </c>
      <c r="E77" s="367"/>
      <c r="F77" s="370"/>
      <c r="G77" s="371"/>
      <c r="H77" s="371"/>
      <c r="I77" s="372"/>
      <c r="J77" s="372"/>
      <c r="K77" s="372"/>
      <c r="L77" s="372"/>
      <c r="M77" s="372"/>
      <c r="N77" s="55"/>
      <c r="O77" s="122"/>
      <c r="P77" s="123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</row>
    <row r="78" customFormat="false" ht="57.45" hidden="false" customHeight="false" outlineLevel="0" collapsed="false">
      <c r="A78" s="378" t="s">
        <v>448</v>
      </c>
      <c r="B78" s="338" t="s">
        <v>822</v>
      </c>
      <c r="C78" s="355" t="s">
        <v>823</v>
      </c>
      <c r="D78" s="340" t="s">
        <v>824</v>
      </c>
      <c r="E78" s="373" t="s">
        <v>721</v>
      </c>
      <c r="F78" s="374"/>
      <c r="G78" s="375" t="n">
        <v>344.77</v>
      </c>
      <c r="H78" s="375" t="n">
        <v>13.16</v>
      </c>
      <c r="I78" s="342" t="n">
        <f aca="false">G78+H78</f>
        <v>357.93</v>
      </c>
      <c r="J78" s="342" t="n">
        <f aca="false">G78*F78</f>
        <v>0</v>
      </c>
      <c r="K78" s="342" t="n">
        <f aca="false">H78*F78</f>
        <v>0</v>
      </c>
      <c r="L78" s="342" t="n">
        <f aca="false">I78*F78</f>
        <v>0</v>
      </c>
      <c r="M78" s="343" t="n">
        <f aca="false">ROUND(L78*(1+$M$4),2)</f>
        <v>0</v>
      </c>
      <c r="N78" s="344"/>
      <c r="O78" s="344"/>
      <c r="P78" s="352"/>
      <c r="Q78" s="344"/>
      <c r="R78" s="344"/>
      <c r="S78" s="344"/>
      <c r="T78" s="344"/>
      <c r="U78" s="344"/>
      <c r="V78" s="344"/>
      <c r="W78" s="344"/>
      <c r="X78" s="344"/>
      <c r="Y78" s="344"/>
      <c r="Z78" s="344"/>
      <c r="AA78" s="344"/>
      <c r="AB78" s="344"/>
      <c r="AC78" s="344"/>
      <c r="AD78" s="344"/>
      <c r="AE78" s="344"/>
      <c r="AF78" s="344"/>
      <c r="AG78" s="344"/>
      <c r="AH78" s="344"/>
      <c r="AI78" s="344"/>
      <c r="AJ78" s="344"/>
    </row>
    <row r="79" customFormat="false" ht="46.25" hidden="false" customHeight="false" outlineLevel="0" collapsed="false">
      <c r="A79" s="378" t="s">
        <v>448</v>
      </c>
      <c r="B79" s="338" t="s">
        <v>825</v>
      </c>
      <c r="C79" s="355" t="s">
        <v>826</v>
      </c>
      <c r="D79" s="340" t="s">
        <v>827</v>
      </c>
      <c r="E79" s="373" t="s">
        <v>721</v>
      </c>
      <c r="F79" s="374"/>
      <c r="G79" s="375" t="n">
        <v>731.39</v>
      </c>
      <c r="H79" s="375" t="n">
        <v>18.27</v>
      </c>
      <c r="I79" s="342" t="n">
        <f aca="false">G79+H79</f>
        <v>749.66</v>
      </c>
      <c r="J79" s="342" t="n">
        <f aca="false">G79*F79</f>
        <v>0</v>
      </c>
      <c r="K79" s="342" t="n">
        <f aca="false">H79*F79</f>
        <v>0</v>
      </c>
      <c r="L79" s="342" t="n">
        <f aca="false">I79*F79</f>
        <v>0</v>
      </c>
      <c r="M79" s="343" t="n">
        <f aca="false">ROUND(L79*(1+$M$4),2)</f>
        <v>0</v>
      </c>
      <c r="N79" s="344"/>
      <c r="O79" s="344"/>
      <c r="P79" s="352"/>
      <c r="Q79" s="344"/>
      <c r="R79" s="344"/>
      <c r="S79" s="344"/>
      <c r="T79" s="344"/>
      <c r="U79" s="344"/>
      <c r="V79" s="344"/>
      <c r="W79" s="344"/>
      <c r="X79" s="344"/>
      <c r="Y79" s="344"/>
      <c r="Z79" s="344"/>
      <c r="AA79" s="344"/>
      <c r="AB79" s="344"/>
      <c r="AC79" s="344"/>
      <c r="AD79" s="344"/>
      <c r="AE79" s="344"/>
      <c r="AF79" s="344"/>
      <c r="AG79" s="344"/>
      <c r="AH79" s="344"/>
      <c r="AI79" s="344"/>
      <c r="AJ79" s="344"/>
    </row>
    <row r="80" customFormat="false" ht="46.25" hidden="false" customHeight="false" outlineLevel="0" collapsed="false">
      <c r="A80" s="378" t="s">
        <v>489</v>
      </c>
      <c r="B80" s="338" t="s">
        <v>828</v>
      </c>
      <c r="C80" s="339" t="s">
        <v>829</v>
      </c>
      <c r="D80" s="340" t="s">
        <v>830</v>
      </c>
      <c r="E80" s="373" t="s">
        <v>729</v>
      </c>
      <c r="F80" s="374"/>
      <c r="G80" s="375" t="n">
        <v>871.6</v>
      </c>
      <c r="H80" s="375" t="n">
        <v>103.59</v>
      </c>
      <c r="I80" s="342" t="n">
        <f aca="false">G80+H80</f>
        <v>975.19</v>
      </c>
      <c r="J80" s="342" t="n">
        <f aca="false">G80*F80</f>
        <v>0</v>
      </c>
      <c r="K80" s="342" t="n">
        <f aca="false">H80*F80</f>
        <v>0</v>
      </c>
      <c r="L80" s="342" t="n">
        <f aca="false">I80*F80</f>
        <v>0</v>
      </c>
      <c r="M80" s="343" t="n">
        <f aca="false">ROUND(L80*(1+$M$4),2)</f>
        <v>0</v>
      </c>
      <c r="N80" s="344"/>
      <c r="O80" s="344"/>
      <c r="P80" s="352"/>
      <c r="Q80" s="344"/>
      <c r="R80" s="344"/>
      <c r="S80" s="344"/>
      <c r="T80" s="344"/>
      <c r="U80" s="344"/>
      <c r="V80" s="344"/>
      <c r="W80" s="344"/>
      <c r="X80" s="344"/>
      <c r="Y80" s="344"/>
      <c r="Z80" s="344"/>
      <c r="AA80" s="344"/>
      <c r="AB80" s="344"/>
      <c r="AC80" s="344"/>
      <c r="AD80" s="344"/>
      <c r="AE80" s="344"/>
      <c r="AF80" s="344"/>
      <c r="AG80" s="344"/>
      <c r="AH80" s="344"/>
      <c r="AI80" s="344"/>
      <c r="AJ80" s="344"/>
    </row>
    <row r="81" customFormat="false" ht="46.25" hidden="false" customHeight="false" outlineLevel="0" collapsed="false">
      <c r="A81" s="381" t="s">
        <v>831</v>
      </c>
      <c r="B81" s="382" t="s">
        <v>832</v>
      </c>
      <c r="C81" s="383" t="s">
        <v>833</v>
      </c>
      <c r="D81" s="384" t="s">
        <v>834</v>
      </c>
      <c r="E81" s="385" t="s">
        <v>721</v>
      </c>
      <c r="F81" s="386"/>
      <c r="G81" s="387" t="n">
        <v>76.79</v>
      </c>
      <c r="H81" s="387" t="n">
        <v>13.82</v>
      </c>
      <c r="I81" s="342" t="n">
        <f aca="false">G81+H81</f>
        <v>90.61</v>
      </c>
      <c r="J81" s="342" t="n">
        <f aca="false">G81*F81</f>
        <v>0</v>
      </c>
      <c r="K81" s="342" t="n">
        <f aca="false">H81*F81</f>
        <v>0</v>
      </c>
      <c r="L81" s="342" t="n">
        <f aca="false">I81*F81</f>
        <v>0</v>
      </c>
      <c r="M81" s="343" t="n">
        <f aca="false">ROUND(L81*(1+$M$4),2)</f>
        <v>0</v>
      </c>
      <c r="N81" s="388"/>
      <c r="O81" s="388"/>
      <c r="P81" s="389"/>
      <c r="Q81" s="388"/>
      <c r="R81" s="388"/>
      <c r="S81" s="388"/>
      <c r="T81" s="388"/>
      <c r="U81" s="388"/>
      <c r="V81" s="388"/>
      <c r="W81" s="388"/>
      <c r="X81" s="388"/>
      <c r="Y81" s="388"/>
      <c r="Z81" s="388"/>
      <c r="AA81" s="388"/>
      <c r="AB81" s="388"/>
      <c r="AC81" s="388"/>
      <c r="AD81" s="388"/>
      <c r="AE81" s="388"/>
      <c r="AF81" s="388"/>
      <c r="AG81" s="388"/>
      <c r="AH81" s="388"/>
      <c r="AI81" s="388"/>
      <c r="AJ81" s="388"/>
    </row>
    <row r="82" customFormat="false" ht="12.75" hidden="false" customHeight="true" outlineLevel="0" collapsed="false">
      <c r="A82" s="176"/>
      <c r="B82" s="173"/>
      <c r="C82" s="174"/>
      <c r="D82" s="175"/>
      <c r="E82" s="176"/>
      <c r="F82" s="390"/>
      <c r="G82" s="21"/>
      <c r="H82" s="21"/>
      <c r="I82" s="177"/>
      <c r="J82" s="177"/>
      <c r="K82" s="177"/>
      <c r="L82" s="177"/>
      <c r="M82" s="177"/>
      <c r="N82" s="20"/>
      <c r="O82" s="21"/>
      <c r="P82" s="320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</row>
    <row r="83" customFormat="false" ht="12.75" hidden="false" customHeight="true" outlineLevel="0" collapsed="false">
      <c r="A83" s="176"/>
      <c r="B83" s="173"/>
      <c r="C83" s="174"/>
      <c r="D83" s="175"/>
      <c r="E83" s="176"/>
      <c r="F83" s="390"/>
      <c r="G83" s="21"/>
      <c r="H83" s="21"/>
      <c r="I83" s="177"/>
      <c r="J83" s="177"/>
      <c r="K83" s="177"/>
      <c r="L83" s="177"/>
      <c r="M83" s="177"/>
      <c r="N83" s="20"/>
      <c r="O83" s="21"/>
      <c r="P83" s="320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</row>
    <row r="84" customFormat="false" ht="12.75" hidden="false" customHeight="true" outlineLevel="0" collapsed="false">
      <c r="A84" s="176"/>
      <c r="B84" s="173"/>
      <c r="C84" s="174"/>
      <c r="D84" s="175"/>
      <c r="E84" s="176"/>
      <c r="F84" s="390"/>
      <c r="G84" s="21"/>
      <c r="H84" s="21"/>
      <c r="I84" s="177"/>
      <c r="J84" s="177"/>
      <c r="K84" s="177"/>
      <c r="L84" s="177"/>
      <c r="M84" s="177"/>
      <c r="N84" s="20"/>
      <c r="O84" s="21"/>
      <c r="P84" s="320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</row>
    <row r="85" customFormat="false" ht="12.75" hidden="false" customHeight="true" outlineLevel="0" collapsed="false">
      <c r="A85" s="61" t="s">
        <v>307</v>
      </c>
      <c r="B85" s="62"/>
      <c r="C85" s="63"/>
      <c r="D85" s="136" t="s">
        <v>835</v>
      </c>
      <c r="E85" s="62"/>
      <c r="F85" s="358"/>
      <c r="G85" s="138"/>
      <c r="H85" s="138"/>
      <c r="I85" s="139"/>
      <c r="J85" s="67" t="n">
        <f aca="false">SUM(J87:J95)</f>
        <v>31465.3</v>
      </c>
      <c r="K85" s="67" t="n">
        <f aca="false">SUM(K87:K95)</f>
        <v>2108.125</v>
      </c>
      <c r="L85" s="67" t="n">
        <f aca="false">SUM(L87:L95)</f>
        <v>33573.425</v>
      </c>
      <c r="M85" s="67" t="n">
        <f aca="false">SUM(M87:M95)</f>
        <v>41036.8</v>
      </c>
      <c r="N85" s="38" t="n">
        <f aca="false">M85</f>
        <v>41036.8</v>
      </c>
      <c r="O85" s="21"/>
      <c r="P85" s="320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</row>
    <row r="86" customFormat="false" ht="12.75" hidden="false" customHeight="true" outlineLevel="0" collapsed="false">
      <c r="A86" s="128" t="s">
        <v>309</v>
      </c>
      <c r="B86" s="129"/>
      <c r="C86" s="130"/>
      <c r="D86" s="131" t="s">
        <v>766</v>
      </c>
      <c r="E86" s="129"/>
      <c r="F86" s="354"/>
      <c r="G86" s="133"/>
      <c r="H86" s="133"/>
      <c r="I86" s="134"/>
      <c r="J86" s="134"/>
      <c r="K86" s="134"/>
      <c r="L86" s="134"/>
      <c r="M86" s="134"/>
      <c r="N86" s="20"/>
      <c r="O86" s="21"/>
      <c r="P86" s="320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</row>
    <row r="87" customFormat="false" ht="46.25" hidden="false" customHeight="false" outlineLevel="0" collapsed="false">
      <c r="A87" s="337"/>
      <c r="B87" s="338" t="s">
        <v>836</v>
      </c>
      <c r="C87" s="355" t="s">
        <v>346</v>
      </c>
      <c r="D87" s="340" t="s">
        <v>347</v>
      </c>
      <c r="E87" s="373" t="s">
        <v>744</v>
      </c>
      <c r="F87" s="374" t="n">
        <v>2000</v>
      </c>
      <c r="G87" s="375" t="n">
        <v>0.18</v>
      </c>
      <c r="H87" s="375" t="n">
        <v>0.17</v>
      </c>
      <c r="I87" s="342" t="n">
        <f aca="false">G87+H87</f>
        <v>0.35</v>
      </c>
      <c r="J87" s="342" t="n">
        <f aca="false">G87*F87</f>
        <v>360</v>
      </c>
      <c r="K87" s="342" t="n">
        <f aca="false">H87*F87</f>
        <v>340</v>
      </c>
      <c r="L87" s="342" t="n">
        <f aca="false">I87*F87</f>
        <v>700</v>
      </c>
      <c r="M87" s="343" t="n">
        <f aca="false">ROUND(L87*(1+$M$4),2)</f>
        <v>855.61</v>
      </c>
      <c r="N87" s="391"/>
      <c r="O87" s="392"/>
      <c r="P87" s="393"/>
      <c r="Q87" s="392"/>
      <c r="R87" s="392"/>
      <c r="S87" s="392"/>
      <c r="T87" s="392"/>
      <c r="U87" s="392"/>
      <c r="V87" s="392"/>
      <c r="W87" s="392"/>
      <c r="X87" s="392"/>
      <c r="Y87" s="392"/>
      <c r="Z87" s="392"/>
      <c r="AA87" s="392"/>
      <c r="AB87" s="392"/>
      <c r="AC87" s="392"/>
      <c r="AD87" s="392"/>
      <c r="AE87" s="392"/>
      <c r="AF87" s="392"/>
      <c r="AG87" s="392"/>
      <c r="AH87" s="392"/>
      <c r="AI87" s="392"/>
      <c r="AJ87" s="392"/>
    </row>
    <row r="88" customFormat="false" ht="23.85" hidden="false" customHeight="false" outlineLevel="0" collapsed="false">
      <c r="A88" s="337"/>
      <c r="B88" s="338" t="s">
        <v>837</v>
      </c>
      <c r="C88" s="339" t="s">
        <v>354</v>
      </c>
      <c r="D88" s="340" t="s">
        <v>355</v>
      </c>
      <c r="E88" s="337" t="s">
        <v>744</v>
      </c>
      <c r="F88" s="341" t="n">
        <v>2000</v>
      </c>
      <c r="G88" s="342" t="n">
        <v>0.07</v>
      </c>
      <c r="H88" s="342" t="n">
        <v>0.04</v>
      </c>
      <c r="I88" s="342" t="n">
        <f aca="false">G88+H88</f>
        <v>0.11</v>
      </c>
      <c r="J88" s="342" t="n">
        <f aca="false">G88*F88</f>
        <v>140</v>
      </c>
      <c r="K88" s="342" t="n">
        <f aca="false">H88*F88</f>
        <v>80</v>
      </c>
      <c r="L88" s="342" t="n">
        <f aca="false">I88*F88</f>
        <v>220</v>
      </c>
      <c r="M88" s="343" t="n">
        <f aca="false">ROUND(L88*(1+$M$4),2)</f>
        <v>268.91</v>
      </c>
      <c r="N88" s="391"/>
      <c r="O88" s="392"/>
      <c r="P88" s="393"/>
      <c r="Q88" s="392"/>
      <c r="R88" s="392"/>
      <c r="S88" s="392"/>
      <c r="T88" s="392"/>
      <c r="U88" s="392"/>
      <c r="V88" s="392"/>
      <c r="W88" s="392"/>
      <c r="X88" s="392"/>
      <c r="Y88" s="392"/>
      <c r="Z88" s="392"/>
      <c r="AA88" s="392"/>
      <c r="AB88" s="392"/>
      <c r="AC88" s="392"/>
      <c r="AD88" s="392"/>
      <c r="AE88" s="392"/>
      <c r="AF88" s="392"/>
      <c r="AG88" s="392"/>
      <c r="AH88" s="392"/>
      <c r="AI88" s="392"/>
      <c r="AJ88" s="392"/>
    </row>
    <row r="89" customFormat="false" ht="46.25" hidden="false" customHeight="false" outlineLevel="0" collapsed="false">
      <c r="A89" s="337"/>
      <c r="B89" s="338" t="s">
        <v>838</v>
      </c>
      <c r="C89" s="339" t="s">
        <v>839</v>
      </c>
      <c r="D89" s="340" t="s">
        <v>840</v>
      </c>
      <c r="E89" s="337" t="s">
        <v>739</v>
      </c>
      <c r="F89" s="341" t="n">
        <f aca="false">1850*0.15</f>
        <v>277.5</v>
      </c>
      <c r="G89" s="342" t="n">
        <v>69.19</v>
      </c>
      <c r="H89" s="342" t="n">
        <v>3.37</v>
      </c>
      <c r="I89" s="342" t="n">
        <f aca="false">G89+H89</f>
        <v>72.56</v>
      </c>
      <c r="J89" s="342" t="n">
        <f aca="false">G89*F89</f>
        <v>19200.225</v>
      </c>
      <c r="K89" s="342" t="n">
        <f aca="false">H89*F89</f>
        <v>935.175</v>
      </c>
      <c r="L89" s="342" t="n">
        <f aca="false">I89*F89</f>
        <v>20135.4</v>
      </c>
      <c r="M89" s="343" t="n">
        <f aca="false">ROUND(L89*(1+$M$4),2)</f>
        <v>24611.5</v>
      </c>
      <c r="N89" s="391"/>
      <c r="O89" s="392"/>
      <c r="P89" s="393"/>
      <c r="Q89" s="392"/>
      <c r="R89" s="392"/>
      <c r="S89" s="392"/>
      <c r="T89" s="392"/>
      <c r="U89" s="392"/>
      <c r="V89" s="392"/>
      <c r="W89" s="392"/>
      <c r="X89" s="392"/>
      <c r="Y89" s="392"/>
      <c r="Z89" s="392"/>
      <c r="AA89" s="392"/>
      <c r="AB89" s="392"/>
      <c r="AC89" s="392"/>
      <c r="AD89" s="392"/>
      <c r="AE89" s="392"/>
      <c r="AF89" s="392"/>
      <c r="AG89" s="392"/>
      <c r="AH89" s="392"/>
      <c r="AI89" s="392"/>
      <c r="AJ89" s="392"/>
    </row>
    <row r="90" customFormat="false" ht="68.65" hidden="false" customHeight="false" outlineLevel="0" collapsed="false">
      <c r="A90" s="337"/>
      <c r="B90" s="338" t="s">
        <v>369</v>
      </c>
      <c r="C90" s="339" t="s">
        <v>370</v>
      </c>
      <c r="D90" s="340" t="s">
        <v>841</v>
      </c>
      <c r="E90" s="337" t="s">
        <v>739</v>
      </c>
      <c r="F90" s="341" t="n">
        <f aca="false">F89</f>
        <v>277.5</v>
      </c>
      <c r="G90" s="342" t="n">
        <v>6.58</v>
      </c>
      <c r="H90" s="342" t="n">
        <v>1.11</v>
      </c>
      <c r="I90" s="342" t="n">
        <f aca="false">G90+H90</f>
        <v>7.69</v>
      </c>
      <c r="J90" s="342" t="n">
        <f aca="false">G90*F90</f>
        <v>1825.95</v>
      </c>
      <c r="K90" s="342" t="n">
        <f aca="false">H90*F90</f>
        <v>308.025</v>
      </c>
      <c r="L90" s="342" t="n">
        <f aca="false">I90*F90</f>
        <v>2133.975</v>
      </c>
      <c r="M90" s="343" t="n">
        <f aca="false">ROUND(L90*(1+$M$4),2)</f>
        <v>2608.36</v>
      </c>
      <c r="N90" s="391"/>
      <c r="O90" s="392"/>
      <c r="P90" s="393"/>
      <c r="Q90" s="392"/>
      <c r="R90" s="392"/>
      <c r="S90" s="392"/>
      <c r="T90" s="392"/>
      <c r="U90" s="392"/>
      <c r="V90" s="392"/>
      <c r="W90" s="392"/>
      <c r="X90" s="392"/>
      <c r="Y90" s="392"/>
      <c r="Z90" s="392"/>
      <c r="AA90" s="392"/>
      <c r="AB90" s="392"/>
      <c r="AC90" s="392"/>
      <c r="AD90" s="392"/>
      <c r="AE90" s="392"/>
      <c r="AF90" s="392"/>
      <c r="AG90" s="392"/>
      <c r="AH90" s="392"/>
      <c r="AI90" s="392"/>
      <c r="AJ90" s="392"/>
    </row>
    <row r="91" customFormat="false" ht="46.25" hidden="false" customHeight="false" outlineLevel="0" collapsed="false">
      <c r="A91" s="394"/>
      <c r="B91" s="382" t="s">
        <v>842</v>
      </c>
      <c r="C91" s="395" t="s">
        <v>378</v>
      </c>
      <c r="D91" s="384" t="s">
        <v>379</v>
      </c>
      <c r="E91" s="396" t="s">
        <v>739</v>
      </c>
      <c r="F91" s="397" t="n">
        <f aca="false">1850*0.05</f>
        <v>92.5</v>
      </c>
      <c r="G91" s="398" t="n">
        <v>100.87</v>
      </c>
      <c r="H91" s="398" t="n">
        <v>3.7</v>
      </c>
      <c r="I91" s="399" t="n">
        <f aca="false">G91+H91</f>
        <v>104.57</v>
      </c>
      <c r="J91" s="399" t="n">
        <f aca="false">G91*F91</f>
        <v>9330.475</v>
      </c>
      <c r="K91" s="399" t="n">
        <f aca="false">H91*F91</f>
        <v>342.25</v>
      </c>
      <c r="L91" s="399" t="n">
        <f aca="false">I91*F91</f>
        <v>9672.725</v>
      </c>
      <c r="M91" s="400" t="n">
        <f aca="false">ROUND(L91*(1+$M$4),2)</f>
        <v>11822.97</v>
      </c>
      <c r="N91" s="391"/>
      <c r="O91" s="392"/>
      <c r="P91" s="393"/>
      <c r="Q91" s="392"/>
      <c r="R91" s="392"/>
      <c r="S91" s="392"/>
      <c r="T91" s="392"/>
      <c r="U91" s="392"/>
      <c r="V91" s="392"/>
      <c r="W91" s="392"/>
      <c r="X91" s="392"/>
      <c r="Y91" s="392"/>
      <c r="Z91" s="392"/>
      <c r="AA91" s="392"/>
      <c r="AB91" s="392"/>
      <c r="AC91" s="392"/>
      <c r="AD91" s="392"/>
      <c r="AE91" s="392"/>
      <c r="AF91" s="392"/>
      <c r="AG91" s="392"/>
      <c r="AH91" s="392"/>
      <c r="AI91" s="392"/>
      <c r="AJ91" s="392"/>
    </row>
    <row r="92" customFormat="false" ht="68.65" hidden="false" customHeight="false" outlineLevel="0" collapsed="false">
      <c r="A92" s="394"/>
      <c r="B92" s="382" t="s">
        <v>843</v>
      </c>
      <c r="C92" s="395" t="s">
        <v>370</v>
      </c>
      <c r="D92" s="384" t="s">
        <v>841</v>
      </c>
      <c r="E92" s="396" t="s">
        <v>739</v>
      </c>
      <c r="F92" s="397" t="n">
        <f aca="false">F91</f>
        <v>92.5</v>
      </c>
      <c r="G92" s="398" t="n">
        <v>6.58</v>
      </c>
      <c r="H92" s="398" t="n">
        <v>1.11</v>
      </c>
      <c r="I92" s="399" t="n">
        <f aca="false">G92+H92</f>
        <v>7.69</v>
      </c>
      <c r="J92" s="399" t="n">
        <f aca="false">G92*F92</f>
        <v>608.65</v>
      </c>
      <c r="K92" s="399" t="n">
        <f aca="false">H92*F92</f>
        <v>102.675</v>
      </c>
      <c r="L92" s="399" t="n">
        <f aca="false">I92*F92</f>
        <v>711.325</v>
      </c>
      <c r="M92" s="400" t="n">
        <f aca="false">ROUND(L92*(1+$M$4),2)</f>
        <v>869.45</v>
      </c>
      <c r="N92" s="391"/>
      <c r="O92" s="392"/>
      <c r="P92" s="393"/>
      <c r="Q92" s="392"/>
      <c r="R92" s="392"/>
      <c r="S92" s="392"/>
      <c r="T92" s="392"/>
      <c r="U92" s="392"/>
      <c r="V92" s="392"/>
      <c r="W92" s="392"/>
      <c r="X92" s="392"/>
      <c r="Y92" s="392"/>
      <c r="Z92" s="392"/>
      <c r="AA92" s="392"/>
      <c r="AB92" s="392"/>
      <c r="AC92" s="392"/>
      <c r="AD92" s="392"/>
      <c r="AE92" s="392"/>
      <c r="AF92" s="392"/>
      <c r="AG92" s="392"/>
      <c r="AH92" s="392"/>
      <c r="AI92" s="392"/>
      <c r="AJ92" s="392"/>
    </row>
    <row r="93" customFormat="false" ht="35.05" hidden="false" customHeight="false" outlineLevel="0" collapsed="false">
      <c r="A93" s="394"/>
      <c r="B93" s="382" t="s">
        <v>844</v>
      </c>
      <c r="C93" s="395" t="s">
        <v>845</v>
      </c>
      <c r="D93" s="384" t="s">
        <v>846</v>
      </c>
      <c r="E93" s="396" t="s">
        <v>73</v>
      </c>
      <c r="F93" s="397"/>
      <c r="G93" s="398" t="n">
        <v>18.29</v>
      </c>
      <c r="H93" s="398" t="n">
        <v>13.68</v>
      </c>
      <c r="I93" s="399" t="n">
        <f aca="false">G93+H93</f>
        <v>31.97</v>
      </c>
      <c r="J93" s="399" t="n">
        <f aca="false">G93*F93</f>
        <v>0</v>
      </c>
      <c r="K93" s="399" t="n">
        <f aca="false">H93*F93</f>
        <v>0</v>
      </c>
      <c r="L93" s="399" t="n">
        <f aca="false">I93*F93</f>
        <v>0</v>
      </c>
      <c r="M93" s="400" t="n">
        <f aca="false">ROUND(L93*(1+$M$4),2)</f>
        <v>0</v>
      </c>
      <c r="N93" s="20"/>
      <c r="O93" s="21"/>
      <c r="P93" s="320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</row>
    <row r="94" customFormat="false" ht="16.5" hidden="false" customHeight="true" outlineLevel="0" collapsed="false">
      <c r="A94" s="176"/>
      <c r="B94" s="173" t="s">
        <v>847</v>
      </c>
      <c r="C94" s="174"/>
      <c r="D94" s="175"/>
      <c r="E94" s="176"/>
      <c r="F94" s="390"/>
      <c r="G94" s="21"/>
      <c r="H94" s="21"/>
      <c r="I94" s="177"/>
      <c r="J94" s="177"/>
      <c r="K94" s="177"/>
      <c r="L94" s="177"/>
      <c r="M94" s="177"/>
      <c r="N94" s="20"/>
      <c r="O94" s="21"/>
      <c r="P94" s="320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</row>
    <row r="95" customFormat="false" ht="12.75" hidden="false" customHeight="true" outlineLevel="0" collapsed="false">
      <c r="A95" s="176"/>
      <c r="B95" s="173" t="s">
        <v>848</v>
      </c>
      <c r="C95" s="174"/>
      <c r="D95" s="175"/>
      <c r="E95" s="176"/>
      <c r="F95" s="390"/>
      <c r="G95" s="21"/>
      <c r="H95" s="21"/>
      <c r="I95" s="177"/>
      <c r="J95" s="177"/>
      <c r="K95" s="177"/>
      <c r="L95" s="177"/>
      <c r="M95" s="177"/>
      <c r="N95" s="20"/>
      <c r="O95" s="21"/>
      <c r="P95" s="320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</row>
    <row r="96" customFormat="false" ht="12.75" hidden="false" customHeight="true" outlineLevel="0" collapsed="false">
      <c r="A96" s="176"/>
      <c r="B96" s="173"/>
      <c r="C96" s="174"/>
      <c r="D96" s="175"/>
      <c r="E96" s="176"/>
      <c r="F96" s="390"/>
      <c r="G96" s="21"/>
      <c r="H96" s="21"/>
      <c r="I96" s="177"/>
      <c r="J96" s="177"/>
      <c r="K96" s="177"/>
      <c r="L96" s="177"/>
      <c r="M96" s="177"/>
      <c r="N96" s="20"/>
      <c r="O96" s="21"/>
      <c r="P96" s="320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</row>
    <row r="97" customFormat="false" ht="12.75" hidden="false" customHeight="true" outlineLevel="0" collapsed="false">
      <c r="A97" s="61" t="s">
        <v>307</v>
      </c>
      <c r="B97" s="62"/>
      <c r="C97" s="63"/>
      <c r="D97" s="136" t="s">
        <v>849</v>
      </c>
      <c r="E97" s="62"/>
      <c r="F97" s="358"/>
      <c r="G97" s="138"/>
      <c r="H97" s="138"/>
      <c r="I97" s="139"/>
      <c r="J97" s="67" t="n">
        <f aca="false">SUM(J100:J106)</f>
        <v>0</v>
      </c>
      <c r="K97" s="67" t="n">
        <f aca="false">SUM(K100:K106)</f>
        <v>0</v>
      </c>
      <c r="L97" s="67" t="n">
        <f aca="false">SUM(L100:L106)</f>
        <v>0</v>
      </c>
      <c r="M97" s="67" t="n">
        <f aca="false">SUM(M98:M106)</f>
        <v>0</v>
      </c>
      <c r="N97" s="20"/>
      <c r="O97" s="21"/>
      <c r="P97" s="320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</row>
    <row r="98" customFormat="false" ht="12.75" hidden="false" customHeight="true" outlineLevel="0" collapsed="false">
      <c r="A98" s="332"/>
      <c r="B98" s="110" t="s">
        <v>850</v>
      </c>
      <c r="C98" s="147"/>
      <c r="D98" s="274"/>
      <c r="E98" s="109"/>
      <c r="F98" s="159"/>
      <c r="G98" s="401"/>
      <c r="H98" s="401"/>
      <c r="I98" s="114"/>
      <c r="J98" s="114"/>
      <c r="K98" s="114"/>
      <c r="L98" s="114"/>
      <c r="M98" s="115"/>
      <c r="N98" s="144"/>
      <c r="O98" s="143"/>
      <c r="P98" s="402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</row>
    <row r="99" customFormat="false" ht="12.75" hidden="false" customHeight="true" outlineLevel="0" collapsed="false">
      <c r="A99" s="332"/>
      <c r="B99" s="110" t="s">
        <v>851</v>
      </c>
      <c r="C99" s="147"/>
      <c r="D99" s="274"/>
      <c r="E99" s="109"/>
      <c r="F99" s="159"/>
      <c r="G99" s="401"/>
      <c r="H99" s="401"/>
      <c r="I99" s="114"/>
      <c r="J99" s="114"/>
      <c r="K99" s="114"/>
      <c r="L99" s="114"/>
      <c r="M99" s="115"/>
      <c r="N99" s="144"/>
      <c r="O99" s="143"/>
      <c r="P99" s="402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</row>
    <row r="100" customFormat="false" ht="12.75" hidden="false" customHeight="true" outlineLevel="0" collapsed="false">
      <c r="A100" s="332"/>
      <c r="B100" s="110" t="s">
        <v>413</v>
      </c>
      <c r="C100" s="147"/>
      <c r="D100" s="274"/>
      <c r="E100" s="109"/>
      <c r="F100" s="159"/>
      <c r="G100" s="401"/>
      <c r="H100" s="401"/>
      <c r="I100" s="114"/>
      <c r="J100" s="114"/>
      <c r="K100" s="114"/>
      <c r="L100" s="114"/>
      <c r="M100" s="115"/>
      <c r="N100" s="144"/>
      <c r="O100" s="143"/>
      <c r="P100" s="402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</row>
    <row r="101" customFormat="false" ht="12.75" hidden="false" customHeight="true" outlineLevel="0" collapsed="false">
      <c r="A101" s="176"/>
      <c r="B101" s="173"/>
      <c r="C101" s="174"/>
      <c r="D101" s="175"/>
      <c r="E101" s="176"/>
      <c r="F101" s="390"/>
      <c r="G101" s="21"/>
      <c r="H101" s="21"/>
      <c r="I101" s="177"/>
      <c r="J101" s="177"/>
      <c r="K101" s="177"/>
      <c r="L101" s="177"/>
      <c r="M101" s="177"/>
      <c r="N101" s="20"/>
      <c r="O101" s="21"/>
      <c r="P101" s="320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</row>
    <row r="102" customFormat="false" ht="12.75" hidden="false" customHeight="true" outlineLevel="0" collapsed="false">
      <c r="A102" s="176"/>
      <c r="B102" s="173"/>
      <c r="C102" s="174"/>
      <c r="D102" s="175"/>
      <c r="E102" s="176"/>
      <c r="F102" s="390"/>
      <c r="G102" s="21"/>
      <c r="H102" s="21"/>
      <c r="I102" s="177"/>
      <c r="J102" s="177"/>
      <c r="K102" s="177"/>
      <c r="L102" s="177"/>
      <c r="M102" s="177"/>
      <c r="N102" s="20"/>
      <c r="O102" s="21"/>
      <c r="P102" s="320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</row>
    <row r="103" customFormat="false" ht="12.75" hidden="false" customHeight="true" outlineLevel="0" collapsed="false">
      <c r="A103" s="176"/>
      <c r="B103" s="173"/>
      <c r="C103" s="174"/>
      <c r="D103" s="175"/>
      <c r="E103" s="176"/>
      <c r="F103" s="390"/>
      <c r="G103" s="21"/>
      <c r="H103" s="21"/>
      <c r="I103" s="177"/>
      <c r="J103" s="177"/>
      <c r="K103" s="177"/>
      <c r="L103" s="177"/>
      <c r="M103" s="177"/>
      <c r="N103" s="20"/>
      <c r="O103" s="21"/>
      <c r="P103" s="320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</row>
    <row r="104" customFormat="false" ht="12.75" hidden="false" customHeight="true" outlineLevel="0" collapsed="false">
      <c r="A104" s="176"/>
      <c r="B104" s="173"/>
      <c r="C104" s="174"/>
      <c r="D104" s="175"/>
      <c r="E104" s="176"/>
      <c r="F104" s="390"/>
      <c r="G104" s="21"/>
      <c r="H104" s="21"/>
      <c r="I104" s="177"/>
      <c r="J104" s="177"/>
      <c r="K104" s="177"/>
      <c r="L104" s="177"/>
      <c r="M104" s="177"/>
      <c r="N104" s="20"/>
      <c r="O104" s="21"/>
      <c r="P104" s="320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</row>
    <row r="105" customFormat="false" ht="12.75" hidden="false" customHeight="true" outlineLevel="0" collapsed="false">
      <c r="A105" s="176"/>
      <c r="B105" s="173"/>
      <c r="C105" s="174"/>
      <c r="D105" s="175"/>
      <c r="E105" s="176"/>
      <c r="F105" s="390"/>
      <c r="G105" s="21"/>
      <c r="H105" s="21"/>
      <c r="I105" s="177"/>
      <c r="J105" s="177"/>
      <c r="K105" s="177"/>
      <c r="L105" s="177"/>
      <c r="M105" s="177"/>
      <c r="N105" s="20"/>
      <c r="O105" s="21"/>
      <c r="P105" s="320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</row>
    <row r="106" customFormat="false" ht="12.75" hidden="false" customHeight="true" outlineLevel="0" collapsed="false">
      <c r="A106" s="176"/>
      <c r="B106" s="173"/>
      <c r="C106" s="174"/>
      <c r="D106" s="175"/>
      <c r="E106" s="176"/>
      <c r="F106" s="390"/>
      <c r="G106" s="21"/>
      <c r="H106" s="21"/>
      <c r="I106" s="177"/>
      <c r="J106" s="177"/>
      <c r="K106" s="177"/>
      <c r="L106" s="177"/>
      <c r="M106" s="177"/>
      <c r="N106" s="20"/>
      <c r="O106" s="21"/>
      <c r="P106" s="320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</row>
    <row r="107" customFormat="false" ht="12.75" hidden="false" customHeight="true" outlineLevel="0" collapsed="false">
      <c r="A107" s="176"/>
      <c r="B107" s="173"/>
      <c r="C107" s="174"/>
      <c r="D107" s="175"/>
      <c r="E107" s="176"/>
      <c r="F107" s="390"/>
      <c r="G107" s="21"/>
      <c r="H107" s="21"/>
      <c r="I107" s="177"/>
      <c r="J107" s="177"/>
      <c r="K107" s="177"/>
      <c r="L107" s="177"/>
      <c r="M107" s="177"/>
      <c r="N107" s="20"/>
      <c r="O107" s="21"/>
      <c r="P107" s="320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</row>
    <row r="108" customFormat="false" ht="12.75" hidden="false" customHeight="true" outlineLevel="0" collapsed="false">
      <c r="A108" s="176"/>
      <c r="B108" s="173"/>
      <c r="C108" s="174"/>
      <c r="D108" s="175"/>
      <c r="E108" s="176"/>
      <c r="F108" s="390"/>
      <c r="G108" s="21"/>
      <c r="H108" s="21"/>
      <c r="I108" s="177"/>
      <c r="J108" s="177"/>
      <c r="K108" s="177"/>
      <c r="L108" s="177"/>
      <c r="M108" s="177"/>
      <c r="N108" s="20"/>
      <c r="O108" s="21"/>
      <c r="P108" s="320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</row>
    <row r="109" customFormat="false" ht="12.75" hidden="false" customHeight="true" outlineLevel="0" collapsed="false">
      <c r="A109" s="176"/>
      <c r="B109" s="173"/>
      <c r="C109" s="174"/>
      <c r="D109" s="175"/>
      <c r="E109" s="176"/>
      <c r="F109" s="390"/>
      <c r="G109" s="21"/>
      <c r="H109" s="21"/>
      <c r="I109" s="177"/>
      <c r="J109" s="177"/>
      <c r="K109" s="177"/>
      <c r="L109" s="177"/>
      <c r="M109" s="177"/>
      <c r="N109" s="20"/>
      <c r="O109" s="21"/>
      <c r="P109" s="320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</row>
    <row r="110" customFormat="false" ht="12.75" hidden="false" customHeight="true" outlineLevel="0" collapsed="false">
      <c r="A110" s="176"/>
      <c r="B110" s="173"/>
      <c r="C110" s="174"/>
      <c r="D110" s="175"/>
      <c r="E110" s="176"/>
      <c r="F110" s="390"/>
      <c r="G110" s="21"/>
      <c r="H110" s="21"/>
      <c r="I110" s="177"/>
      <c r="J110" s="177"/>
      <c r="K110" s="177"/>
      <c r="L110" s="177"/>
      <c r="M110" s="177"/>
      <c r="N110" s="20"/>
      <c r="O110" s="21"/>
      <c r="P110" s="32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</row>
    <row r="111" customFormat="false" ht="12.75" hidden="false" customHeight="true" outlineLevel="0" collapsed="false">
      <c r="A111" s="176"/>
      <c r="B111" s="173"/>
      <c r="C111" s="174"/>
      <c r="D111" s="175"/>
      <c r="E111" s="176"/>
      <c r="F111" s="390"/>
      <c r="G111" s="21"/>
      <c r="H111" s="21"/>
      <c r="I111" s="177"/>
      <c r="J111" s="177"/>
      <c r="K111" s="177"/>
      <c r="L111" s="177"/>
      <c r="M111" s="177"/>
      <c r="N111" s="20"/>
      <c r="O111" s="21"/>
      <c r="P111" s="320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</row>
    <row r="112" customFormat="false" ht="12.75" hidden="false" customHeight="true" outlineLevel="0" collapsed="false">
      <c r="A112" s="176"/>
      <c r="B112" s="173"/>
      <c r="C112" s="174"/>
      <c r="D112" s="175"/>
      <c r="E112" s="176"/>
      <c r="F112" s="390"/>
      <c r="G112" s="21"/>
      <c r="H112" s="21"/>
      <c r="I112" s="177"/>
      <c r="J112" s="177"/>
      <c r="K112" s="177"/>
      <c r="L112" s="177"/>
      <c r="M112" s="177"/>
      <c r="N112" s="20"/>
      <c r="O112" s="21"/>
      <c r="P112" s="320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</row>
    <row r="113" customFormat="false" ht="12.75" hidden="false" customHeight="true" outlineLevel="0" collapsed="false">
      <c r="A113" s="176"/>
      <c r="B113" s="173"/>
      <c r="C113" s="174"/>
      <c r="D113" s="175"/>
      <c r="E113" s="176"/>
      <c r="F113" s="390"/>
      <c r="G113" s="21"/>
      <c r="H113" s="21"/>
      <c r="I113" s="177"/>
      <c r="J113" s="177"/>
      <c r="K113" s="177"/>
      <c r="L113" s="177"/>
      <c r="M113" s="177"/>
      <c r="N113" s="20"/>
      <c r="O113" s="21"/>
      <c r="P113" s="320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</row>
    <row r="114" customFormat="false" ht="12.75" hidden="false" customHeight="true" outlineLevel="0" collapsed="false">
      <c r="A114" s="176"/>
      <c r="B114" s="173"/>
      <c r="C114" s="174"/>
      <c r="D114" s="175"/>
      <c r="E114" s="176"/>
      <c r="F114" s="390"/>
      <c r="G114" s="21"/>
      <c r="H114" s="21"/>
      <c r="I114" s="177"/>
      <c r="J114" s="177"/>
      <c r="K114" s="177"/>
      <c r="L114" s="177"/>
      <c r="M114" s="177"/>
      <c r="N114" s="20"/>
      <c r="O114" s="21"/>
      <c r="P114" s="320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</row>
    <row r="115" customFormat="false" ht="12.75" hidden="false" customHeight="true" outlineLevel="0" collapsed="false">
      <c r="A115" s="176"/>
      <c r="B115" s="173"/>
      <c r="C115" s="174"/>
      <c r="D115" s="175"/>
      <c r="E115" s="176"/>
      <c r="F115" s="390"/>
      <c r="G115" s="21"/>
      <c r="H115" s="21"/>
      <c r="I115" s="177"/>
      <c r="J115" s="177"/>
      <c r="K115" s="177"/>
      <c r="L115" s="177"/>
      <c r="M115" s="177"/>
      <c r="N115" s="20"/>
      <c r="O115" s="21"/>
      <c r="P115" s="320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</row>
    <row r="116" customFormat="false" ht="12.75" hidden="false" customHeight="true" outlineLevel="0" collapsed="false">
      <c r="A116" s="176"/>
      <c r="B116" s="173"/>
      <c r="C116" s="174"/>
      <c r="D116" s="175"/>
      <c r="E116" s="176"/>
      <c r="F116" s="390"/>
      <c r="G116" s="21"/>
      <c r="H116" s="21"/>
      <c r="I116" s="177"/>
      <c r="J116" s="177"/>
      <c r="K116" s="177"/>
      <c r="L116" s="177"/>
      <c r="M116" s="177"/>
      <c r="N116" s="20"/>
      <c r="O116" s="21"/>
      <c r="P116" s="320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</row>
    <row r="117" customFormat="false" ht="12.75" hidden="false" customHeight="true" outlineLevel="0" collapsed="false">
      <c r="A117" s="176"/>
      <c r="B117" s="173"/>
      <c r="C117" s="174"/>
      <c r="D117" s="175"/>
      <c r="E117" s="176"/>
      <c r="F117" s="390"/>
      <c r="G117" s="21"/>
      <c r="H117" s="21"/>
      <c r="I117" s="177"/>
      <c r="J117" s="177"/>
      <c r="K117" s="177"/>
      <c r="L117" s="177"/>
      <c r="M117" s="177"/>
      <c r="N117" s="20"/>
      <c r="O117" s="21"/>
      <c r="P117" s="320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</row>
    <row r="118" customFormat="false" ht="12.75" hidden="false" customHeight="true" outlineLevel="0" collapsed="false">
      <c r="A118" s="176"/>
      <c r="B118" s="173"/>
      <c r="C118" s="174"/>
      <c r="D118" s="175"/>
      <c r="E118" s="176"/>
      <c r="F118" s="390"/>
      <c r="G118" s="21"/>
      <c r="H118" s="21"/>
      <c r="I118" s="177"/>
      <c r="J118" s="177"/>
      <c r="K118" s="177"/>
      <c r="L118" s="177"/>
      <c r="M118" s="177"/>
      <c r="N118" s="20"/>
      <c r="O118" s="21"/>
      <c r="P118" s="320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</row>
    <row r="119" customFormat="false" ht="12.75" hidden="false" customHeight="true" outlineLevel="0" collapsed="false">
      <c r="A119" s="176"/>
      <c r="B119" s="173"/>
      <c r="C119" s="174"/>
      <c r="D119" s="175"/>
      <c r="E119" s="176"/>
      <c r="F119" s="390"/>
      <c r="G119" s="21"/>
      <c r="H119" s="21"/>
      <c r="I119" s="177"/>
      <c r="J119" s="177"/>
      <c r="K119" s="177"/>
      <c r="L119" s="177"/>
      <c r="M119" s="177"/>
      <c r="N119" s="20"/>
      <c r="O119" s="21"/>
      <c r="P119" s="320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</row>
    <row r="120" customFormat="false" ht="12.75" hidden="false" customHeight="true" outlineLevel="0" collapsed="false">
      <c r="A120" s="176"/>
      <c r="B120" s="173"/>
      <c r="C120" s="174"/>
      <c r="D120" s="175"/>
      <c r="E120" s="176"/>
      <c r="F120" s="390"/>
      <c r="G120" s="21"/>
      <c r="H120" s="21"/>
      <c r="I120" s="177"/>
      <c r="J120" s="177"/>
      <c r="K120" s="177"/>
      <c r="L120" s="177"/>
      <c r="M120" s="177"/>
      <c r="N120" s="20"/>
      <c r="O120" s="21"/>
      <c r="P120" s="3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</row>
    <row r="121" customFormat="false" ht="12.75" hidden="false" customHeight="true" outlineLevel="0" collapsed="false">
      <c r="A121" s="176"/>
      <c r="B121" s="173"/>
      <c r="C121" s="174"/>
      <c r="D121" s="175"/>
      <c r="E121" s="176"/>
      <c r="F121" s="390"/>
      <c r="G121" s="21"/>
      <c r="H121" s="21"/>
      <c r="I121" s="177"/>
      <c r="J121" s="177"/>
      <c r="K121" s="177"/>
      <c r="L121" s="177"/>
      <c r="M121" s="177"/>
      <c r="N121" s="20"/>
      <c r="O121" s="21"/>
      <c r="P121" s="320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</row>
    <row r="122" customFormat="false" ht="12.75" hidden="false" customHeight="true" outlineLevel="0" collapsed="false">
      <c r="A122" s="176"/>
      <c r="B122" s="173"/>
      <c r="C122" s="174"/>
      <c r="D122" s="175"/>
      <c r="E122" s="176"/>
      <c r="F122" s="390"/>
      <c r="G122" s="21"/>
      <c r="H122" s="21"/>
      <c r="I122" s="177"/>
      <c r="J122" s="177"/>
      <c r="K122" s="177"/>
      <c r="L122" s="177"/>
      <c r="M122" s="177"/>
      <c r="N122" s="20"/>
      <c r="O122" s="21"/>
      <c r="P122" s="320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</row>
    <row r="123" customFormat="false" ht="12.75" hidden="false" customHeight="true" outlineLevel="0" collapsed="false">
      <c r="A123" s="176"/>
      <c r="B123" s="173"/>
      <c r="C123" s="174"/>
      <c r="D123" s="175"/>
      <c r="E123" s="176"/>
      <c r="F123" s="390"/>
      <c r="G123" s="21"/>
      <c r="H123" s="21"/>
      <c r="I123" s="177"/>
      <c r="J123" s="177"/>
      <c r="K123" s="177"/>
      <c r="L123" s="177"/>
      <c r="M123" s="177"/>
      <c r="N123" s="20"/>
      <c r="O123" s="21"/>
      <c r="P123" s="320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</row>
    <row r="124" customFormat="false" ht="12.75" hidden="false" customHeight="true" outlineLevel="0" collapsed="false">
      <c r="A124" s="176"/>
      <c r="B124" s="173"/>
      <c r="C124" s="174"/>
      <c r="D124" s="175"/>
      <c r="E124" s="176"/>
      <c r="F124" s="390"/>
      <c r="G124" s="21"/>
      <c r="H124" s="21"/>
      <c r="I124" s="177"/>
      <c r="J124" s="177"/>
      <c r="K124" s="177"/>
      <c r="L124" s="177"/>
      <c r="M124" s="177"/>
      <c r="N124" s="20"/>
      <c r="O124" s="21"/>
      <c r="P124" s="320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</row>
    <row r="125" customFormat="false" ht="12.75" hidden="false" customHeight="true" outlineLevel="0" collapsed="false">
      <c r="A125" s="176"/>
      <c r="B125" s="173"/>
      <c r="C125" s="174"/>
      <c r="D125" s="175"/>
      <c r="E125" s="176"/>
      <c r="F125" s="390"/>
      <c r="G125" s="21"/>
      <c r="H125" s="21"/>
      <c r="I125" s="177"/>
      <c r="J125" s="177"/>
      <c r="K125" s="177"/>
      <c r="L125" s="177"/>
      <c r="M125" s="177"/>
      <c r="N125" s="20"/>
      <c r="O125" s="21"/>
      <c r="P125" s="320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</row>
    <row r="126" customFormat="false" ht="12.75" hidden="false" customHeight="true" outlineLevel="0" collapsed="false">
      <c r="A126" s="176"/>
      <c r="B126" s="173"/>
      <c r="C126" s="174"/>
      <c r="D126" s="175"/>
      <c r="E126" s="176"/>
      <c r="F126" s="390"/>
      <c r="G126" s="21"/>
      <c r="H126" s="21"/>
      <c r="I126" s="177"/>
      <c r="J126" s="177"/>
      <c r="K126" s="177"/>
      <c r="L126" s="177"/>
      <c r="M126" s="177"/>
      <c r="N126" s="20"/>
      <c r="O126" s="21"/>
      <c r="P126" s="320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</row>
    <row r="127" customFormat="false" ht="12.75" hidden="false" customHeight="true" outlineLevel="0" collapsed="false">
      <c r="A127" s="176"/>
      <c r="B127" s="173"/>
      <c r="C127" s="174"/>
      <c r="D127" s="175"/>
      <c r="E127" s="176"/>
      <c r="F127" s="390"/>
      <c r="G127" s="21"/>
      <c r="H127" s="21"/>
      <c r="I127" s="177"/>
      <c r="J127" s="177"/>
      <c r="K127" s="177"/>
      <c r="L127" s="177"/>
      <c r="M127" s="177"/>
      <c r="N127" s="20"/>
      <c r="O127" s="21"/>
      <c r="P127" s="320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</row>
    <row r="128" customFormat="false" ht="12.75" hidden="false" customHeight="true" outlineLevel="0" collapsed="false">
      <c r="A128" s="176"/>
      <c r="B128" s="173"/>
      <c r="C128" s="174"/>
      <c r="D128" s="175"/>
      <c r="E128" s="176"/>
      <c r="F128" s="390"/>
      <c r="G128" s="21"/>
      <c r="H128" s="21"/>
      <c r="I128" s="177"/>
      <c r="J128" s="177"/>
      <c r="K128" s="177"/>
      <c r="L128" s="177"/>
      <c r="M128" s="177"/>
      <c r="N128" s="20"/>
      <c r="O128" s="21"/>
      <c r="P128" s="320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</row>
    <row r="129" customFormat="false" ht="12.75" hidden="false" customHeight="true" outlineLevel="0" collapsed="false">
      <c r="A129" s="176"/>
      <c r="B129" s="173"/>
      <c r="C129" s="174"/>
      <c r="D129" s="175"/>
      <c r="E129" s="176"/>
      <c r="F129" s="390"/>
      <c r="G129" s="21"/>
      <c r="H129" s="21"/>
      <c r="I129" s="177"/>
      <c r="J129" s="177"/>
      <c r="K129" s="177"/>
      <c r="L129" s="177"/>
      <c r="M129" s="177"/>
      <c r="N129" s="20"/>
      <c r="O129" s="21"/>
      <c r="P129" s="320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</row>
    <row r="130" customFormat="false" ht="12.75" hidden="false" customHeight="true" outlineLevel="0" collapsed="false">
      <c r="A130" s="176"/>
      <c r="B130" s="173"/>
      <c r="C130" s="174"/>
      <c r="D130" s="175"/>
      <c r="E130" s="176"/>
      <c r="F130" s="390"/>
      <c r="G130" s="21"/>
      <c r="H130" s="21"/>
      <c r="I130" s="177"/>
      <c r="J130" s="177"/>
      <c r="K130" s="177"/>
      <c r="L130" s="177"/>
      <c r="M130" s="177"/>
      <c r="N130" s="20"/>
      <c r="O130" s="21"/>
      <c r="P130" s="32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</row>
    <row r="131" customFormat="false" ht="12.75" hidden="false" customHeight="true" outlineLevel="0" collapsed="false">
      <c r="A131" s="176"/>
      <c r="B131" s="173"/>
      <c r="C131" s="174"/>
      <c r="D131" s="175"/>
      <c r="E131" s="176"/>
      <c r="F131" s="390"/>
      <c r="G131" s="21"/>
      <c r="H131" s="21"/>
      <c r="I131" s="177"/>
      <c r="J131" s="177"/>
      <c r="K131" s="177"/>
      <c r="L131" s="177"/>
      <c r="M131" s="177"/>
      <c r="N131" s="20"/>
      <c r="O131" s="21"/>
      <c r="P131" s="320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</row>
    <row r="132" customFormat="false" ht="12.75" hidden="false" customHeight="true" outlineLevel="0" collapsed="false">
      <c r="A132" s="176"/>
      <c r="B132" s="173"/>
      <c r="C132" s="174"/>
      <c r="D132" s="175"/>
      <c r="E132" s="176"/>
      <c r="F132" s="390"/>
      <c r="G132" s="21"/>
      <c r="H132" s="21"/>
      <c r="I132" s="177"/>
      <c r="J132" s="177"/>
      <c r="K132" s="177"/>
      <c r="L132" s="177"/>
      <c r="M132" s="177"/>
      <c r="N132" s="20"/>
      <c r="O132" s="21"/>
      <c r="P132" s="320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</row>
    <row r="133" customFormat="false" ht="12.75" hidden="false" customHeight="true" outlineLevel="0" collapsed="false">
      <c r="A133" s="176"/>
      <c r="B133" s="173"/>
      <c r="C133" s="174"/>
      <c r="D133" s="175"/>
      <c r="E133" s="176"/>
      <c r="F133" s="390"/>
      <c r="G133" s="21"/>
      <c r="H133" s="21"/>
      <c r="I133" s="177"/>
      <c r="J133" s="177"/>
      <c r="K133" s="177"/>
      <c r="L133" s="177"/>
      <c r="M133" s="177"/>
      <c r="N133" s="20"/>
      <c r="O133" s="21"/>
      <c r="P133" s="320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</row>
    <row r="134" customFormat="false" ht="12.75" hidden="false" customHeight="true" outlineLevel="0" collapsed="false">
      <c r="A134" s="176"/>
      <c r="B134" s="173"/>
      <c r="C134" s="174"/>
      <c r="D134" s="175"/>
      <c r="E134" s="176"/>
      <c r="F134" s="390"/>
      <c r="G134" s="21"/>
      <c r="H134" s="21"/>
      <c r="I134" s="177"/>
      <c r="J134" s="177"/>
      <c r="K134" s="177"/>
      <c r="L134" s="177"/>
      <c r="M134" s="177"/>
      <c r="N134" s="20"/>
      <c r="O134" s="21"/>
      <c r="P134" s="320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</row>
    <row r="135" customFormat="false" ht="12.75" hidden="false" customHeight="true" outlineLevel="0" collapsed="false">
      <c r="A135" s="176"/>
      <c r="B135" s="173"/>
      <c r="C135" s="174"/>
      <c r="D135" s="175"/>
      <c r="E135" s="176"/>
      <c r="F135" s="390"/>
      <c r="G135" s="21"/>
      <c r="H135" s="21"/>
      <c r="I135" s="177"/>
      <c r="J135" s="177"/>
      <c r="K135" s="177"/>
      <c r="L135" s="177"/>
      <c r="M135" s="177"/>
      <c r="N135" s="20"/>
      <c r="O135" s="21"/>
      <c r="P135" s="320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</row>
    <row r="136" customFormat="false" ht="12.75" hidden="false" customHeight="true" outlineLevel="0" collapsed="false">
      <c r="A136" s="176"/>
      <c r="B136" s="173"/>
      <c r="C136" s="174"/>
      <c r="D136" s="175"/>
      <c r="E136" s="176"/>
      <c r="F136" s="390"/>
      <c r="G136" s="21"/>
      <c r="H136" s="21"/>
      <c r="I136" s="177"/>
      <c r="J136" s="177"/>
      <c r="K136" s="177"/>
      <c r="L136" s="177"/>
      <c r="M136" s="177"/>
      <c r="N136" s="20"/>
      <c r="O136" s="21"/>
      <c r="P136" s="320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</row>
    <row r="137" customFormat="false" ht="12.75" hidden="false" customHeight="true" outlineLevel="0" collapsed="false">
      <c r="A137" s="176"/>
      <c r="B137" s="173"/>
      <c r="C137" s="174"/>
      <c r="D137" s="175"/>
      <c r="E137" s="176"/>
      <c r="F137" s="390"/>
      <c r="G137" s="21"/>
      <c r="H137" s="21"/>
      <c r="I137" s="177"/>
      <c r="J137" s="177"/>
      <c r="K137" s="177"/>
      <c r="L137" s="177"/>
      <c r="M137" s="177"/>
      <c r="N137" s="20"/>
      <c r="O137" s="21"/>
      <c r="P137" s="320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</row>
    <row r="138" customFormat="false" ht="12.75" hidden="false" customHeight="true" outlineLevel="0" collapsed="false">
      <c r="A138" s="176"/>
      <c r="B138" s="173"/>
      <c r="C138" s="174"/>
      <c r="D138" s="175"/>
      <c r="E138" s="176"/>
      <c r="F138" s="390"/>
      <c r="G138" s="21"/>
      <c r="H138" s="21"/>
      <c r="I138" s="177"/>
      <c r="J138" s="177"/>
      <c r="K138" s="177"/>
      <c r="L138" s="177"/>
      <c r="M138" s="177"/>
      <c r="N138" s="20"/>
      <c r="O138" s="21"/>
      <c r="P138" s="320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</row>
    <row r="139" customFormat="false" ht="12.75" hidden="false" customHeight="true" outlineLevel="0" collapsed="false">
      <c r="A139" s="176"/>
      <c r="B139" s="173"/>
      <c r="C139" s="174"/>
      <c r="D139" s="175"/>
      <c r="E139" s="176"/>
      <c r="F139" s="390"/>
      <c r="G139" s="21"/>
      <c r="H139" s="21"/>
      <c r="I139" s="177"/>
      <c r="J139" s="177"/>
      <c r="K139" s="177"/>
      <c r="L139" s="177"/>
      <c r="M139" s="177"/>
      <c r="N139" s="20"/>
      <c r="O139" s="21"/>
      <c r="P139" s="320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</row>
    <row r="140" customFormat="false" ht="12.75" hidden="false" customHeight="true" outlineLevel="0" collapsed="false">
      <c r="A140" s="176"/>
      <c r="B140" s="173"/>
      <c r="C140" s="174"/>
      <c r="D140" s="175"/>
      <c r="E140" s="176"/>
      <c r="F140" s="390"/>
      <c r="G140" s="21"/>
      <c r="H140" s="21"/>
      <c r="I140" s="177"/>
      <c r="J140" s="177"/>
      <c r="K140" s="177"/>
      <c r="L140" s="177"/>
      <c r="M140" s="177"/>
      <c r="N140" s="20"/>
      <c r="O140" s="21"/>
      <c r="P140" s="32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</row>
    <row r="141" customFormat="false" ht="12.75" hidden="false" customHeight="true" outlineLevel="0" collapsed="false">
      <c r="A141" s="176"/>
      <c r="B141" s="173"/>
      <c r="C141" s="174"/>
      <c r="D141" s="175"/>
      <c r="E141" s="176"/>
      <c r="F141" s="390"/>
      <c r="G141" s="21"/>
      <c r="H141" s="21"/>
      <c r="I141" s="177"/>
      <c r="J141" s="177"/>
      <c r="K141" s="177"/>
      <c r="L141" s="177"/>
      <c r="M141" s="177"/>
      <c r="N141" s="20"/>
      <c r="O141" s="21"/>
      <c r="P141" s="320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</row>
    <row r="142" customFormat="false" ht="12.75" hidden="false" customHeight="true" outlineLevel="0" collapsed="false">
      <c r="A142" s="176"/>
      <c r="B142" s="173"/>
      <c r="C142" s="174"/>
      <c r="D142" s="175"/>
      <c r="E142" s="176"/>
      <c r="F142" s="390"/>
      <c r="G142" s="21"/>
      <c r="H142" s="21"/>
      <c r="I142" s="177"/>
      <c r="J142" s="177"/>
      <c r="K142" s="177"/>
      <c r="L142" s="177"/>
      <c r="M142" s="177"/>
      <c r="N142" s="20"/>
      <c r="O142" s="21"/>
      <c r="P142" s="320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</row>
    <row r="143" customFormat="false" ht="12.75" hidden="false" customHeight="true" outlineLevel="0" collapsed="false">
      <c r="A143" s="176"/>
      <c r="B143" s="173"/>
      <c r="C143" s="174"/>
      <c r="D143" s="175"/>
      <c r="E143" s="176"/>
      <c r="F143" s="390"/>
      <c r="G143" s="21"/>
      <c r="H143" s="21"/>
      <c r="I143" s="177"/>
      <c r="J143" s="177"/>
      <c r="K143" s="177"/>
      <c r="L143" s="177"/>
      <c r="M143" s="177"/>
      <c r="N143" s="20"/>
      <c r="O143" s="21"/>
      <c r="P143" s="320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</row>
    <row r="144" customFormat="false" ht="12.75" hidden="false" customHeight="true" outlineLevel="0" collapsed="false">
      <c r="A144" s="176"/>
      <c r="B144" s="173"/>
      <c r="C144" s="174"/>
      <c r="D144" s="175"/>
      <c r="E144" s="176"/>
      <c r="F144" s="390"/>
      <c r="G144" s="21"/>
      <c r="H144" s="21"/>
      <c r="I144" s="177"/>
      <c r="J144" s="177"/>
      <c r="K144" s="177"/>
      <c r="L144" s="177"/>
      <c r="M144" s="177"/>
      <c r="N144" s="20"/>
      <c r="O144" s="21"/>
      <c r="P144" s="320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</row>
    <row r="145" customFormat="false" ht="12.75" hidden="false" customHeight="true" outlineLevel="0" collapsed="false">
      <c r="A145" s="176"/>
      <c r="B145" s="173"/>
      <c r="C145" s="174"/>
      <c r="D145" s="175"/>
      <c r="E145" s="176"/>
      <c r="F145" s="390"/>
      <c r="G145" s="21"/>
      <c r="H145" s="21"/>
      <c r="I145" s="177"/>
      <c r="J145" s="177"/>
      <c r="K145" s="177"/>
      <c r="L145" s="177"/>
      <c r="M145" s="177"/>
      <c r="N145" s="20"/>
      <c r="O145" s="21"/>
      <c r="P145" s="320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</row>
    <row r="146" customFormat="false" ht="12.75" hidden="false" customHeight="true" outlineLevel="0" collapsed="false">
      <c r="A146" s="176"/>
      <c r="B146" s="173"/>
      <c r="C146" s="174"/>
      <c r="D146" s="175"/>
      <c r="E146" s="176"/>
      <c r="F146" s="390"/>
      <c r="G146" s="21"/>
      <c r="H146" s="21"/>
      <c r="I146" s="177"/>
      <c r="J146" s="177"/>
      <c r="K146" s="177"/>
      <c r="L146" s="177"/>
      <c r="M146" s="177"/>
      <c r="N146" s="20"/>
      <c r="O146" s="21"/>
      <c r="P146" s="320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</row>
    <row r="147" customFormat="false" ht="12.75" hidden="false" customHeight="true" outlineLevel="0" collapsed="false">
      <c r="A147" s="176"/>
      <c r="B147" s="173"/>
      <c r="C147" s="174"/>
      <c r="D147" s="175"/>
      <c r="E147" s="176"/>
      <c r="F147" s="390"/>
      <c r="G147" s="21"/>
      <c r="H147" s="21"/>
      <c r="I147" s="177"/>
      <c r="J147" s="177"/>
      <c r="K147" s="177"/>
      <c r="L147" s="177"/>
      <c r="M147" s="177"/>
      <c r="N147" s="20"/>
      <c r="O147" s="21"/>
      <c r="P147" s="320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</row>
    <row r="148" customFormat="false" ht="12.75" hidden="false" customHeight="true" outlineLevel="0" collapsed="false">
      <c r="A148" s="176"/>
      <c r="B148" s="173"/>
      <c r="C148" s="174"/>
      <c r="D148" s="175"/>
      <c r="E148" s="176"/>
      <c r="F148" s="390"/>
      <c r="G148" s="21"/>
      <c r="H148" s="21"/>
      <c r="I148" s="177"/>
      <c r="J148" s="177"/>
      <c r="K148" s="177"/>
      <c r="L148" s="177"/>
      <c r="M148" s="177"/>
      <c r="N148" s="20"/>
      <c r="O148" s="21"/>
      <c r="P148" s="320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</row>
    <row r="149" customFormat="false" ht="12.75" hidden="false" customHeight="true" outlineLevel="0" collapsed="false">
      <c r="A149" s="176"/>
      <c r="B149" s="173"/>
      <c r="C149" s="174"/>
      <c r="D149" s="175"/>
      <c r="E149" s="176"/>
      <c r="F149" s="390"/>
      <c r="G149" s="21"/>
      <c r="H149" s="21"/>
      <c r="I149" s="177"/>
      <c r="J149" s="177"/>
      <c r="K149" s="177"/>
      <c r="L149" s="177"/>
      <c r="M149" s="177"/>
      <c r="N149" s="20"/>
      <c r="O149" s="21"/>
      <c r="P149" s="320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</row>
    <row r="150" customFormat="false" ht="12.75" hidden="false" customHeight="true" outlineLevel="0" collapsed="false">
      <c r="A150" s="176"/>
      <c r="B150" s="173"/>
      <c r="C150" s="174"/>
      <c r="D150" s="175"/>
      <c r="E150" s="176"/>
      <c r="F150" s="390"/>
      <c r="G150" s="21"/>
      <c r="H150" s="21"/>
      <c r="I150" s="177"/>
      <c r="J150" s="177"/>
      <c r="K150" s="177"/>
      <c r="L150" s="177"/>
      <c r="M150" s="177"/>
      <c r="N150" s="20"/>
      <c r="O150" s="21"/>
      <c r="P150" s="32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</row>
    <row r="151" customFormat="false" ht="12.75" hidden="false" customHeight="true" outlineLevel="0" collapsed="false">
      <c r="A151" s="176"/>
      <c r="B151" s="173"/>
      <c r="C151" s="174"/>
      <c r="D151" s="175"/>
      <c r="E151" s="176"/>
      <c r="F151" s="390"/>
      <c r="G151" s="21"/>
      <c r="H151" s="21"/>
      <c r="I151" s="177"/>
      <c r="J151" s="177"/>
      <c r="K151" s="177"/>
      <c r="L151" s="177"/>
      <c r="M151" s="177"/>
      <c r="N151" s="20"/>
      <c r="O151" s="21"/>
      <c r="P151" s="320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</row>
    <row r="152" customFormat="false" ht="12.75" hidden="false" customHeight="true" outlineLevel="0" collapsed="false">
      <c r="A152" s="176"/>
      <c r="B152" s="173"/>
      <c r="C152" s="174"/>
      <c r="D152" s="175"/>
      <c r="E152" s="176"/>
      <c r="F152" s="390"/>
      <c r="G152" s="21"/>
      <c r="H152" s="21"/>
      <c r="I152" s="177"/>
      <c r="J152" s="177"/>
      <c r="K152" s="177"/>
      <c r="L152" s="177"/>
      <c r="M152" s="177"/>
      <c r="N152" s="20"/>
      <c r="O152" s="21"/>
      <c r="P152" s="320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</row>
    <row r="153" customFormat="false" ht="12.75" hidden="false" customHeight="true" outlineLevel="0" collapsed="false">
      <c r="A153" s="176"/>
      <c r="B153" s="173"/>
      <c r="C153" s="174"/>
      <c r="D153" s="175"/>
      <c r="E153" s="176"/>
      <c r="F153" s="390"/>
      <c r="G153" s="21"/>
      <c r="H153" s="21"/>
      <c r="I153" s="177"/>
      <c r="J153" s="177"/>
      <c r="K153" s="177"/>
      <c r="L153" s="177"/>
      <c r="M153" s="177"/>
      <c r="N153" s="20"/>
      <c r="O153" s="21"/>
      <c r="P153" s="320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</row>
    <row r="154" customFormat="false" ht="12.75" hidden="false" customHeight="true" outlineLevel="0" collapsed="false">
      <c r="A154" s="176"/>
      <c r="B154" s="173"/>
      <c r="C154" s="174"/>
      <c r="D154" s="175"/>
      <c r="E154" s="176"/>
      <c r="F154" s="390"/>
      <c r="G154" s="21"/>
      <c r="H154" s="21"/>
      <c r="I154" s="177"/>
      <c r="J154" s="177"/>
      <c r="K154" s="177"/>
      <c r="L154" s="177"/>
      <c r="M154" s="177"/>
      <c r="N154" s="20"/>
      <c r="O154" s="21"/>
      <c r="P154" s="320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</row>
    <row r="155" customFormat="false" ht="12.75" hidden="false" customHeight="true" outlineLevel="0" collapsed="false">
      <c r="A155" s="176"/>
      <c r="B155" s="173"/>
      <c r="C155" s="174"/>
      <c r="D155" s="175"/>
      <c r="E155" s="176"/>
      <c r="F155" s="390"/>
      <c r="G155" s="21"/>
      <c r="H155" s="21"/>
      <c r="I155" s="177"/>
      <c r="J155" s="177"/>
      <c r="K155" s="177"/>
      <c r="L155" s="177"/>
      <c r="M155" s="177"/>
      <c r="N155" s="20"/>
      <c r="O155" s="21"/>
      <c r="P155" s="320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</row>
    <row r="156" customFormat="false" ht="12.75" hidden="false" customHeight="true" outlineLevel="0" collapsed="false">
      <c r="A156" s="176"/>
      <c r="B156" s="173"/>
      <c r="C156" s="174"/>
      <c r="D156" s="175"/>
      <c r="E156" s="176"/>
      <c r="F156" s="390"/>
      <c r="G156" s="21"/>
      <c r="H156" s="21"/>
      <c r="I156" s="177"/>
      <c r="J156" s="177"/>
      <c r="K156" s="177"/>
      <c r="L156" s="177"/>
      <c r="M156" s="177"/>
      <c r="N156" s="20"/>
      <c r="O156" s="21"/>
      <c r="P156" s="320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</row>
    <row r="157" customFormat="false" ht="12.75" hidden="false" customHeight="true" outlineLevel="0" collapsed="false">
      <c r="A157" s="176"/>
      <c r="B157" s="173"/>
      <c r="C157" s="174"/>
      <c r="D157" s="175"/>
      <c r="E157" s="176"/>
      <c r="F157" s="390"/>
      <c r="G157" s="21"/>
      <c r="H157" s="21"/>
      <c r="I157" s="177"/>
      <c r="J157" s="177"/>
      <c r="K157" s="177"/>
      <c r="L157" s="177"/>
      <c r="M157" s="177"/>
      <c r="N157" s="20"/>
      <c r="O157" s="21"/>
      <c r="P157" s="320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</row>
    <row r="158" customFormat="false" ht="12.75" hidden="false" customHeight="true" outlineLevel="0" collapsed="false">
      <c r="A158" s="176"/>
      <c r="B158" s="173"/>
      <c r="C158" s="174"/>
      <c r="D158" s="175"/>
      <c r="E158" s="176"/>
      <c r="F158" s="390"/>
      <c r="G158" s="21"/>
      <c r="H158" s="21"/>
      <c r="I158" s="177"/>
      <c r="J158" s="177"/>
      <c r="K158" s="177"/>
      <c r="L158" s="177"/>
      <c r="M158" s="177"/>
      <c r="N158" s="20"/>
      <c r="O158" s="21"/>
      <c r="P158" s="320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</row>
    <row r="159" customFormat="false" ht="12.75" hidden="false" customHeight="true" outlineLevel="0" collapsed="false">
      <c r="A159" s="176"/>
      <c r="B159" s="173"/>
      <c r="C159" s="174"/>
      <c r="D159" s="175"/>
      <c r="E159" s="176"/>
      <c r="F159" s="390"/>
      <c r="G159" s="21"/>
      <c r="H159" s="21"/>
      <c r="I159" s="177"/>
      <c r="J159" s="177"/>
      <c r="K159" s="177"/>
      <c r="L159" s="177"/>
      <c r="M159" s="177"/>
      <c r="N159" s="20"/>
      <c r="O159" s="21"/>
      <c r="P159" s="320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</row>
    <row r="160" customFormat="false" ht="12.75" hidden="false" customHeight="true" outlineLevel="0" collapsed="false">
      <c r="A160" s="176"/>
      <c r="B160" s="173"/>
      <c r="C160" s="174"/>
      <c r="D160" s="175"/>
      <c r="E160" s="176"/>
      <c r="F160" s="390"/>
      <c r="G160" s="21"/>
      <c r="H160" s="21"/>
      <c r="I160" s="177"/>
      <c r="J160" s="177"/>
      <c r="K160" s="177"/>
      <c r="L160" s="177"/>
      <c r="M160" s="177"/>
      <c r="N160" s="20"/>
      <c r="O160" s="21"/>
      <c r="P160" s="32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</row>
    <row r="161" customFormat="false" ht="12.75" hidden="false" customHeight="true" outlineLevel="0" collapsed="false">
      <c r="A161" s="176"/>
      <c r="B161" s="173"/>
      <c r="C161" s="174"/>
      <c r="D161" s="175"/>
      <c r="E161" s="176"/>
      <c r="F161" s="390"/>
      <c r="G161" s="21"/>
      <c r="H161" s="21"/>
      <c r="I161" s="177"/>
      <c r="J161" s="177"/>
      <c r="K161" s="177"/>
      <c r="L161" s="177"/>
      <c r="M161" s="177"/>
      <c r="N161" s="20"/>
      <c r="O161" s="21"/>
      <c r="P161" s="320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</row>
    <row r="162" customFormat="false" ht="12.75" hidden="false" customHeight="true" outlineLevel="0" collapsed="false">
      <c r="A162" s="176"/>
      <c r="B162" s="173"/>
      <c r="C162" s="174"/>
      <c r="D162" s="175"/>
      <c r="E162" s="176"/>
      <c r="F162" s="390"/>
      <c r="G162" s="21"/>
      <c r="H162" s="21"/>
      <c r="I162" s="177"/>
      <c r="J162" s="177"/>
      <c r="K162" s="177"/>
      <c r="L162" s="177"/>
      <c r="M162" s="177"/>
      <c r="N162" s="20"/>
      <c r="O162" s="21"/>
      <c r="P162" s="320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</row>
    <row r="163" customFormat="false" ht="12.75" hidden="false" customHeight="true" outlineLevel="0" collapsed="false">
      <c r="A163" s="176"/>
      <c r="B163" s="173"/>
      <c r="C163" s="174"/>
      <c r="D163" s="175"/>
      <c r="E163" s="176"/>
      <c r="F163" s="390"/>
      <c r="G163" s="21"/>
      <c r="H163" s="21"/>
      <c r="I163" s="177"/>
      <c r="J163" s="177"/>
      <c r="K163" s="177"/>
      <c r="L163" s="177"/>
      <c r="M163" s="177"/>
      <c r="N163" s="20"/>
      <c r="O163" s="21"/>
      <c r="P163" s="320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</row>
    <row r="164" customFormat="false" ht="12.75" hidden="false" customHeight="true" outlineLevel="0" collapsed="false">
      <c r="A164" s="176"/>
      <c r="B164" s="173"/>
      <c r="C164" s="174"/>
      <c r="D164" s="175"/>
      <c r="E164" s="176"/>
      <c r="F164" s="390"/>
      <c r="G164" s="21"/>
      <c r="H164" s="21"/>
      <c r="I164" s="177"/>
      <c r="J164" s="177"/>
      <c r="K164" s="177"/>
      <c r="L164" s="177"/>
      <c r="M164" s="177"/>
      <c r="N164" s="20"/>
      <c r="O164" s="21"/>
      <c r="P164" s="320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</row>
    <row r="165" customFormat="false" ht="12.75" hidden="false" customHeight="true" outlineLevel="0" collapsed="false">
      <c r="A165" s="176"/>
      <c r="B165" s="173"/>
      <c r="C165" s="174"/>
      <c r="D165" s="175"/>
      <c r="E165" s="176"/>
      <c r="F165" s="390"/>
      <c r="G165" s="21"/>
      <c r="H165" s="21"/>
      <c r="I165" s="177"/>
      <c r="J165" s="177"/>
      <c r="K165" s="177"/>
      <c r="L165" s="177"/>
      <c r="M165" s="177"/>
      <c r="N165" s="20"/>
      <c r="O165" s="21"/>
      <c r="P165" s="320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</row>
    <row r="166" customFormat="false" ht="12.75" hidden="false" customHeight="true" outlineLevel="0" collapsed="false">
      <c r="A166" s="176"/>
      <c r="B166" s="173"/>
      <c r="C166" s="174"/>
      <c r="D166" s="175"/>
      <c r="E166" s="176"/>
      <c r="F166" s="390"/>
      <c r="G166" s="21"/>
      <c r="H166" s="21"/>
      <c r="I166" s="177"/>
      <c r="J166" s="177"/>
      <c r="K166" s="177"/>
      <c r="L166" s="177"/>
      <c r="M166" s="177"/>
      <c r="N166" s="20"/>
      <c r="O166" s="21"/>
      <c r="P166" s="320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</row>
    <row r="167" customFormat="false" ht="12.75" hidden="false" customHeight="true" outlineLevel="0" collapsed="false">
      <c r="A167" s="176"/>
      <c r="B167" s="173"/>
      <c r="C167" s="174"/>
      <c r="D167" s="175"/>
      <c r="E167" s="176"/>
      <c r="F167" s="390"/>
      <c r="G167" s="21"/>
      <c r="H167" s="21"/>
      <c r="I167" s="177"/>
      <c r="J167" s="177"/>
      <c r="K167" s="177"/>
      <c r="L167" s="177"/>
      <c r="M167" s="177"/>
      <c r="N167" s="20"/>
      <c r="O167" s="21"/>
      <c r="P167" s="320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</row>
    <row r="168" customFormat="false" ht="12.75" hidden="false" customHeight="true" outlineLevel="0" collapsed="false">
      <c r="A168" s="176"/>
      <c r="B168" s="173"/>
      <c r="C168" s="174"/>
      <c r="D168" s="175"/>
      <c r="E168" s="176"/>
      <c r="F168" s="390"/>
      <c r="G168" s="21"/>
      <c r="H168" s="21"/>
      <c r="I168" s="177"/>
      <c r="J168" s="177"/>
      <c r="K168" s="177"/>
      <c r="L168" s="177"/>
      <c r="M168" s="177"/>
      <c r="N168" s="20"/>
      <c r="O168" s="21"/>
      <c r="P168" s="320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</row>
    <row r="169" customFormat="false" ht="12.75" hidden="false" customHeight="true" outlineLevel="0" collapsed="false">
      <c r="A169" s="176"/>
      <c r="B169" s="173"/>
      <c r="C169" s="174"/>
      <c r="D169" s="175"/>
      <c r="E169" s="176"/>
      <c r="F169" s="390"/>
      <c r="G169" s="21"/>
      <c r="H169" s="21"/>
      <c r="I169" s="177"/>
      <c r="J169" s="177"/>
      <c r="K169" s="177"/>
      <c r="L169" s="177"/>
      <c r="M169" s="177"/>
      <c r="N169" s="20"/>
      <c r="O169" s="21"/>
      <c r="P169" s="320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</row>
    <row r="170" customFormat="false" ht="12.75" hidden="false" customHeight="true" outlineLevel="0" collapsed="false">
      <c r="A170" s="176"/>
      <c r="B170" s="173"/>
      <c r="C170" s="174"/>
      <c r="D170" s="175"/>
      <c r="E170" s="176"/>
      <c r="F170" s="390"/>
      <c r="G170" s="21"/>
      <c r="H170" s="21"/>
      <c r="I170" s="177"/>
      <c r="J170" s="177"/>
      <c r="K170" s="177"/>
      <c r="L170" s="177"/>
      <c r="M170" s="177"/>
      <c r="N170" s="20"/>
      <c r="O170" s="21"/>
      <c r="P170" s="32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</row>
    <row r="171" customFormat="false" ht="12.75" hidden="false" customHeight="true" outlineLevel="0" collapsed="false">
      <c r="A171" s="176"/>
      <c r="B171" s="173"/>
      <c r="C171" s="174"/>
      <c r="D171" s="175"/>
      <c r="E171" s="176"/>
      <c r="F171" s="390"/>
      <c r="G171" s="21"/>
      <c r="H171" s="21"/>
      <c r="I171" s="177"/>
      <c r="J171" s="177"/>
      <c r="K171" s="177"/>
      <c r="L171" s="177"/>
      <c r="M171" s="177"/>
      <c r="N171" s="20"/>
      <c r="O171" s="21"/>
      <c r="P171" s="320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</row>
    <row r="172" customFormat="false" ht="12.75" hidden="false" customHeight="true" outlineLevel="0" collapsed="false">
      <c r="A172" s="176"/>
      <c r="B172" s="173"/>
      <c r="C172" s="174"/>
      <c r="D172" s="175"/>
      <c r="E172" s="176"/>
      <c r="F172" s="390"/>
      <c r="G172" s="21"/>
      <c r="H172" s="21"/>
      <c r="I172" s="177"/>
      <c r="J172" s="177"/>
      <c r="K172" s="177"/>
      <c r="L172" s="177"/>
      <c r="M172" s="177"/>
      <c r="N172" s="20"/>
      <c r="O172" s="21"/>
      <c r="P172" s="320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</row>
    <row r="173" customFormat="false" ht="12.75" hidden="false" customHeight="true" outlineLevel="0" collapsed="false">
      <c r="A173" s="176"/>
      <c r="B173" s="173"/>
      <c r="C173" s="174"/>
      <c r="D173" s="175"/>
      <c r="E173" s="176"/>
      <c r="F173" s="390"/>
      <c r="G173" s="21"/>
      <c r="H173" s="21"/>
      <c r="I173" s="177"/>
      <c r="J173" s="177"/>
      <c r="K173" s="177"/>
      <c r="L173" s="177"/>
      <c r="M173" s="177"/>
      <c r="N173" s="20"/>
      <c r="O173" s="21"/>
      <c r="P173" s="320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</row>
    <row r="174" customFormat="false" ht="12.75" hidden="false" customHeight="true" outlineLevel="0" collapsed="false">
      <c r="A174" s="176"/>
      <c r="B174" s="173"/>
      <c r="C174" s="174"/>
      <c r="D174" s="175"/>
      <c r="E174" s="176"/>
      <c r="F174" s="390"/>
      <c r="G174" s="21"/>
      <c r="H174" s="21"/>
      <c r="I174" s="177"/>
      <c r="J174" s="177"/>
      <c r="K174" s="177"/>
      <c r="L174" s="177"/>
      <c r="M174" s="177"/>
      <c r="N174" s="20"/>
      <c r="O174" s="21"/>
      <c r="P174" s="320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</row>
    <row r="175" customFormat="false" ht="12.75" hidden="false" customHeight="true" outlineLevel="0" collapsed="false">
      <c r="A175" s="176"/>
      <c r="B175" s="173"/>
      <c r="C175" s="174"/>
      <c r="D175" s="175"/>
      <c r="E175" s="176"/>
      <c r="F175" s="390"/>
      <c r="G175" s="21"/>
      <c r="H175" s="21"/>
      <c r="I175" s="177"/>
      <c r="J175" s="177"/>
      <c r="K175" s="177"/>
      <c r="L175" s="177"/>
      <c r="M175" s="177"/>
      <c r="N175" s="20"/>
      <c r="O175" s="21"/>
      <c r="P175" s="320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</row>
    <row r="176" customFormat="false" ht="12.75" hidden="false" customHeight="true" outlineLevel="0" collapsed="false">
      <c r="A176" s="176"/>
      <c r="B176" s="173"/>
      <c r="C176" s="174"/>
      <c r="D176" s="175"/>
      <c r="E176" s="176"/>
      <c r="F176" s="390"/>
      <c r="G176" s="21"/>
      <c r="H176" s="21"/>
      <c r="I176" s="177"/>
      <c r="J176" s="177"/>
      <c r="K176" s="177"/>
      <c r="L176" s="177"/>
      <c r="M176" s="177"/>
      <c r="N176" s="20"/>
      <c r="O176" s="21"/>
      <c r="P176" s="320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</row>
    <row r="177" customFormat="false" ht="12.75" hidden="false" customHeight="true" outlineLevel="0" collapsed="false">
      <c r="A177" s="176"/>
      <c r="B177" s="173"/>
      <c r="C177" s="174"/>
      <c r="D177" s="175"/>
      <c r="E177" s="176"/>
      <c r="F177" s="390"/>
      <c r="G177" s="21"/>
      <c r="H177" s="21"/>
      <c r="I177" s="177"/>
      <c r="J177" s="177"/>
      <c r="K177" s="177"/>
      <c r="L177" s="177"/>
      <c r="M177" s="177"/>
      <c r="N177" s="20"/>
      <c r="O177" s="21"/>
      <c r="P177" s="320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</row>
    <row r="178" customFormat="false" ht="12.75" hidden="false" customHeight="true" outlineLevel="0" collapsed="false">
      <c r="A178" s="176"/>
      <c r="B178" s="173"/>
      <c r="C178" s="174"/>
      <c r="D178" s="175"/>
      <c r="E178" s="176"/>
      <c r="F178" s="390"/>
      <c r="G178" s="21"/>
      <c r="H178" s="21"/>
      <c r="I178" s="177"/>
      <c r="J178" s="177"/>
      <c r="K178" s="177"/>
      <c r="L178" s="177"/>
      <c r="M178" s="177"/>
      <c r="N178" s="20"/>
      <c r="O178" s="21"/>
      <c r="P178" s="320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</row>
    <row r="179" customFormat="false" ht="12.75" hidden="false" customHeight="true" outlineLevel="0" collapsed="false">
      <c r="A179" s="176"/>
      <c r="B179" s="173"/>
      <c r="C179" s="174"/>
      <c r="D179" s="175"/>
      <c r="E179" s="176"/>
      <c r="F179" s="390"/>
      <c r="G179" s="21"/>
      <c r="H179" s="21"/>
      <c r="I179" s="177"/>
      <c r="J179" s="177"/>
      <c r="K179" s="177"/>
      <c r="L179" s="177"/>
      <c r="M179" s="177"/>
      <c r="N179" s="20"/>
      <c r="O179" s="21"/>
      <c r="P179" s="320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</row>
    <row r="180" customFormat="false" ht="12.75" hidden="false" customHeight="true" outlineLevel="0" collapsed="false">
      <c r="A180" s="176"/>
      <c r="B180" s="173"/>
      <c r="C180" s="174"/>
      <c r="D180" s="175"/>
      <c r="E180" s="176"/>
      <c r="F180" s="390"/>
      <c r="G180" s="21"/>
      <c r="H180" s="21"/>
      <c r="I180" s="177"/>
      <c r="J180" s="177"/>
      <c r="K180" s="177"/>
      <c r="L180" s="177"/>
      <c r="M180" s="177"/>
      <c r="N180" s="20"/>
      <c r="O180" s="21"/>
      <c r="P180" s="320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</row>
    <row r="181" customFormat="false" ht="12.75" hidden="false" customHeight="true" outlineLevel="0" collapsed="false">
      <c r="A181" s="176"/>
      <c r="B181" s="173"/>
      <c r="C181" s="174"/>
      <c r="D181" s="175"/>
      <c r="E181" s="176"/>
      <c r="F181" s="390"/>
      <c r="G181" s="21"/>
      <c r="H181" s="21"/>
      <c r="I181" s="177"/>
      <c r="J181" s="177"/>
      <c r="K181" s="177"/>
      <c r="L181" s="177"/>
      <c r="M181" s="177"/>
      <c r="N181" s="20"/>
      <c r="O181" s="21"/>
      <c r="P181" s="320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</row>
    <row r="182" customFormat="false" ht="12.75" hidden="false" customHeight="true" outlineLevel="0" collapsed="false">
      <c r="A182" s="176"/>
      <c r="B182" s="173"/>
      <c r="C182" s="174"/>
      <c r="D182" s="175"/>
      <c r="E182" s="176"/>
      <c r="F182" s="390"/>
      <c r="G182" s="21"/>
      <c r="H182" s="21"/>
      <c r="I182" s="177"/>
      <c r="J182" s="177"/>
      <c r="K182" s="177"/>
      <c r="L182" s="177"/>
      <c r="M182" s="177"/>
      <c r="N182" s="20"/>
      <c r="O182" s="21"/>
      <c r="P182" s="320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</row>
    <row r="183" customFormat="false" ht="12.75" hidden="false" customHeight="true" outlineLevel="0" collapsed="false">
      <c r="A183" s="176"/>
      <c r="B183" s="173"/>
      <c r="C183" s="174"/>
      <c r="D183" s="175"/>
      <c r="E183" s="176"/>
      <c r="F183" s="390"/>
      <c r="G183" s="21"/>
      <c r="H183" s="21"/>
      <c r="I183" s="177"/>
      <c r="J183" s="177"/>
      <c r="K183" s="177"/>
      <c r="L183" s="177"/>
      <c r="M183" s="177"/>
      <c r="N183" s="20"/>
      <c r="O183" s="21"/>
      <c r="P183" s="320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customFormat="false" ht="12.75" hidden="false" customHeight="true" outlineLevel="0" collapsed="false">
      <c r="A184" s="176"/>
      <c r="B184" s="173"/>
      <c r="C184" s="174"/>
      <c r="D184" s="175"/>
      <c r="E184" s="176"/>
      <c r="F184" s="390"/>
      <c r="G184" s="21"/>
      <c r="H184" s="21"/>
      <c r="I184" s="177"/>
      <c r="J184" s="177"/>
      <c r="K184" s="177"/>
      <c r="L184" s="177"/>
      <c r="M184" s="177"/>
      <c r="N184" s="20"/>
      <c r="O184" s="21"/>
      <c r="P184" s="320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</row>
    <row r="185" customFormat="false" ht="12.75" hidden="false" customHeight="true" outlineLevel="0" collapsed="false">
      <c r="A185" s="176"/>
      <c r="B185" s="173"/>
      <c r="C185" s="174"/>
      <c r="D185" s="175"/>
      <c r="E185" s="176"/>
      <c r="F185" s="390"/>
      <c r="G185" s="21"/>
      <c r="H185" s="21"/>
      <c r="I185" s="177"/>
      <c r="J185" s="177"/>
      <c r="K185" s="177"/>
      <c r="L185" s="177"/>
      <c r="M185" s="177"/>
      <c r="N185" s="20"/>
      <c r="O185" s="21"/>
      <c r="P185" s="320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</row>
    <row r="186" customFormat="false" ht="12.75" hidden="false" customHeight="true" outlineLevel="0" collapsed="false">
      <c r="A186" s="176"/>
      <c r="B186" s="173"/>
      <c r="C186" s="174"/>
      <c r="D186" s="175"/>
      <c r="E186" s="176"/>
      <c r="F186" s="390"/>
      <c r="G186" s="21"/>
      <c r="H186" s="21"/>
      <c r="I186" s="177"/>
      <c r="J186" s="177"/>
      <c r="K186" s="177"/>
      <c r="L186" s="177"/>
      <c r="M186" s="177"/>
      <c r="N186" s="20"/>
      <c r="O186" s="21"/>
      <c r="P186" s="320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</row>
    <row r="187" customFormat="false" ht="12.75" hidden="false" customHeight="true" outlineLevel="0" collapsed="false">
      <c r="A187" s="176"/>
      <c r="B187" s="173"/>
      <c r="C187" s="174"/>
      <c r="D187" s="175"/>
      <c r="E187" s="176"/>
      <c r="F187" s="390"/>
      <c r="G187" s="21"/>
      <c r="H187" s="21"/>
      <c r="I187" s="177"/>
      <c r="J187" s="177"/>
      <c r="K187" s="177"/>
      <c r="L187" s="177"/>
      <c r="M187" s="177"/>
      <c r="N187" s="20"/>
      <c r="O187" s="21"/>
      <c r="P187" s="320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</row>
    <row r="188" customFormat="false" ht="12.75" hidden="false" customHeight="true" outlineLevel="0" collapsed="false">
      <c r="A188" s="176"/>
      <c r="B188" s="173"/>
      <c r="C188" s="174"/>
      <c r="D188" s="175"/>
      <c r="E188" s="176"/>
      <c r="F188" s="390"/>
      <c r="G188" s="21"/>
      <c r="H188" s="21"/>
      <c r="I188" s="177"/>
      <c r="J188" s="177"/>
      <c r="K188" s="177"/>
      <c r="L188" s="177"/>
      <c r="M188" s="177"/>
      <c r="N188" s="20"/>
      <c r="O188" s="21"/>
      <c r="P188" s="320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</row>
    <row r="189" customFormat="false" ht="12.75" hidden="false" customHeight="true" outlineLevel="0" collapsed="false">
      <c r="A189" s="176"/>
      <c r="B189" s="173"/>
      <c r="C189" s="174"/>
      <c r="D189" s="175"/>
      <c r="E189" s="176"/>
      <c r="F189" s="390"/>
      <c r="G189" s="21"/>
      <c r="H189" s="21"/>
      <c r="I189" s="177"/>
      <c r="J189" s="177"/>
      <c r="K189" s="177"/>
      <c r="L189" s="177"/>
      <c r="M189" s="177"/>
      <c r="N189" s="20"/>
      <c r="O189" s="21"/>
      <c r="P189" s="320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</row>
    <row r="190" customFormat="false" ht="12.75" hidden="false" customHeight="true" outlineLevel="0" collapsed="false">
      <c r="A190" s="176"/>
      <c r="B190" s="173"/>
      <c r="C190" s="174"/>
      <c r="D190" s="175"/>
      <c r="E190" s="176"/>
      <c r="F190" s="390"/>
      <c r="G190" s="21"/>
      <c r="H190" s="21"/>
      <c r="I190" s="177"/>
      <c r="J190" s="177"/>
      <c r="K190" s="177"/>
      <c r="L190" s="177"/>
      <c r="M190" s="177"/>
      <c r="N190" s="20"/>
      <c r="O190" s="21"/>
      <c r="P190" s="320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</row>
    <row r="191" customFormat="false" ht="12.75" hidden="false" customHeight="true" outlineLevel="0" collapsed="false">
      <c r="A191" s="176"/>
      <c r="B191" s="173"/>
      <c r="C191" s="174"/>
      <c r="D191" s="175"/>
      <c r="E191" s="176"/>
      <c r="F191" s="390"/>
      <c r="G191" s="21"/>
      <c r="H191" s="21"/>
      <c r="I191" s="177"/>
      <c r="J191" s="177"/>
      <c r="K191" s="177"/>
      <c r="L191" s="177"/>
      <c r="M191" s="177"/>
      <c r="N191" s="20"/>
      <c r="O191" s="21"/>
      <c r="P191" s="320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</row>
    <row r="192" customFormat="false" ht="12.75" hidden="false" customHeight="true" outlineLevel="0" collapsed="false">
      <c r="A192" s="176"/>
      <c r="B192" s="173"/>
      <c r="C192" s="174"/>
      <c r="D192" s="175"/>
      <c r="E192" s="176"/>
      <c r="F192" s="390"/>
      <c r="G192" s="21"/>
      <c r="H192" s="21"/>
      <c r="I192" s="177"/>
      <c r="J192" s="177"/>
      <c r="K192" s="177"/>
      <c r="L192" s="177"/>
      <c r="M192" s="177"/>
      <c r="N192" s="20"/>
      <c r="O192" s="21"/>
      <c r="P192" s="320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</row>
    <row r="193" customFormat="false" ht="12.75" hidden="false" customHeight="true" outlineLevel="0" collapsed="false">
      <c r="A193" s="176"/>
      <c r="B193" s="173"/>
      <c r="C193" s="174"/>
      <c r="D193" s="175"/>
      <c r="E193" s="176"/>
      <c r="F193" s="390"/>
      <c r="G193" s="21"/>
      <c r="H193" s="21"/>
      <c r="I193" s="177"/>
      <c r="J193" s="177"/>
      <c r="K193" s="177"/>
      <c r="L193" s="177"/>
      <c r="M193" s="177"/>
      <c r="N193" s="20"/>
      <c r="O193" s="21"/>
      <c r="P193" s="320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</row>
    <row r="194" customFormat="false" ht="12.75" hidden="false" customHeight="true" outlineLevel="0" collapsed="false">
      <c r="A194" s="176"/>
      <c r="B194" s="173"/>
      <c r="C194" s="174"/>
      <c r="D194" s="175"/>
      <c r="E194" s="176"/>
      <c r="F194" s="390"/>
      <c r="G194" s="21"/>
      <c r="H194" s="21"/>
      <c r="I194" s="177"/>
      <c r="J194" s="177"/>
      <c r="K194" s="177"/>
      <c r="L194" s="177"/>
      <c r="M194" s="177"/>
      <c r="N194" s="20"/>
      <c r="O194" s="21"/>
      <c r="P194" s="320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</row>
    <row r="195" customFormat="false" ht="12.75" hidden="false" customHeight="true" outlineLevel="0" collapsed="false">
      <c r="A195" s="176"/>
      <c r="B195" s="173"/>
      <c r="C195" s="174"/>
      <c r="D195" s="175"/>
      <c r="E195" s="176"/>
      <c r="F195" s="390"/>
      <c r="G195" s="21"/>
      <c r="H195" s="21"/>
      <c r="I195" s="177"/>
      <c r="J195" s="177"/>
      <c r="K195" s="177"/>
      <c r="L195" s="177"/>
      <c r="M195" s="177"/>
      <c r="N195" s="20"/>
      <c r="O195" s="21"/>
      <c r="P195" s="320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</row>
    <row r="196" customFormat="false" ht="12.75" hidden="false" customHeight="true" outlineLevel="0" collapsed="false">
      <c r="A196" s="176"/>
      <c r="B196" s="173"/>
      <c r="C196" s="174"/>
      <c r="D196" s="175"/>
      <c r="E196" s="176"/>
      <c r="F196" s="390"/>
      <c r="G196" s="21"/>
      <c r="H196" s="21"/>
      <c r="I196" s="177"/>
      <c r="J196" s="177"/>
      <c r="K196" s="177"/>
      <c r="L196" s="177"/>
      <c r="M196" s="177"/>
      <c r="N196" s="20"/>
      <c r="O196" s="21"/>
      <c r="P196" s="320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</row>
    <row r="197" customFormat="false" ht="12.75" hidden="false" customHeight="true" outlineLevel="0" collapsed="false">
      <c r="A197" s="176"/>
      <c r="B197" s="173"/>
      <c r="C197" s="174"/>
      <c r="D197" s="175"/>
      <c r="E197" s="176"/>
      <c r="F197" s="390"/>
      <c r="G197" s="21"/>
      <c r="H197" s="21"/>
      <c r="I197" s="177"/>
      <c r="J197" s="177"/>
      <c r="K197" s="177"/>
      <c r="L197" s="177"/>
      <c r="M197" s="177"/>
      <c r="N197" s="20"/>
      <c r="O197" s="21"/>
      <c r="P197" s="320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</row>
    <row r="198" customFormat="false" ht="12.75" hidden="false" customHeight="true" outlineLevel="0" collapsed="false">
      <c r="A198" s="176"/>
      <c r="B198" s="173"/>
      <c r="C198" s="174"/>
      <c r="D198" s="175"/>
      <c r="E198" s="176"/>
      <c r="F198" s="390"/>
      <c r="G198" s="21"/>
      <c r="H198" s="21"/>
      <c r="I198" s="177"/>
      <c r="J198" s="177"/>
      <c r="K198" s="177"/>
      <c r="L198" s="177"/>
      <c r="M198" s="177"/>
      <c r="N198" s="20"/>
      <c r="O198" s="21"/>
      <c r="P198" s="320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</row>
    <row r="199" customFormat="false" ht="12.75" hidden="false" customHeight="true" outlineLevel="0" collapsed="false">
      <c r="A199" s="176"/>
      <c r="B199" s="173"/>
      <c r="C199" s="174"/>
      <c r="D199" s="175"/>
      <c r="E199" s="176"/>
      <c r="F199" s="390"/>
      <c r="G199" s="21"/>
      <c r="H199" s="21"/>
      <c r="I199" s="177"/>
      <c r="J199" s="177"/>
      <c r="K199" s="177"/>
      <c r="L199" s="177"/>
      <c r="M199" s="177"/>
      <c r="N199" s="20"/>
      <c r="O199" s="21"/>
      <c r="P199" s="320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</row>
    <row r="200" customFormat="false" ht="12.75" hidden="false" customHeight="true" outlineLevel="0" collapsed="false">
      <c r="A200" s="176"/>
      <c r="B200" s="173"/>
      <c r="C200" s="174"/>
      <c r="D200" s="175"/>
      <c r="E200" s="176"/>
      <c r="F200" s="390"/>
      <c r="G200" s="21"/>
      <c r="H200" s="21"/>
      <c r="I200" s="177"/>
      <c r="J200" s="177"/>
      <c r="K200" s="177"/>
      <c r="L200" s="177"/>
      <c r="M200" s="177"/>
      <c r="N200" s="20"/>
      <c r="O200" s="21"/>
      <c r="P200" s="320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</row>
    <row r="201" customFormat="false" ht="12.75" hidden="false" customHeight="true" outlineLevel="0" collapsed="false">
      <c r="A201" s="176"/>
      <c r="B201" s="173"/>
      <c r="C201" s="174"/>
      <c r="D201" s="175"/>
      <c r="E201" s="176"/>
      <c r="F201" s="390"/>
      <c r="G201" s="21"/>
      <c r="H201" s="21"/>
      <c r="I201" s="177"/>
      <c r="J201" s="177"/>
      <c r="K201" s="177"/>
      <c r="L201" s="177"/>
      <c r="M201" s="177"/>
      <c r="N201" s="20"/>
      <c r="O201" s="21"/>
      <c r="P201" s="320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</row>
    <row r="202" customFormat="false" ht="12.75" hidden="false" customHeight="true" outlineLevel="0" collapsed="false">
      <c r="A202" s="176"/>
      <c r="B202" s="173"/>
      <c r="C202" s="174"/>
      <c r="D202" s="175"/>
      <c r="E202" s="176"/>
      <c r="F202" s="390"/>
      <c r="G202" s="21"/>
      <c r="H202" s="21"/>
      <c r="I202" s="177"/>
      <c r="J202" s="177"/>
      <c r="K202" s="177"/>
      <c r="L202" s="177"/>
      <c r="M202" s="177"/>
      <c r="N202" s="20"/>
      <c r="O202" s="21"/>
      <c r="P202" s="320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</row>
    <row r="203" customFormat="false" ht="12.75" hidden="false" customHeight="true" outlineLevel="0" collapsed="false">
      <c r="A203" s="176"/>
      <c r="B203" s="173"/>
      <c r="C203" s="174"/>
      <c r="D203" s="175"/>
      <c r="E203" s="176"/>
      <c r="F203" s="390"/>
      <c r="G203" s="21"/>
      <c r="H203" s="21"/>
      <c r="I203" s="177"/>
      <c r="J203" s="177"/>
      <c r="K203" s="177"/>
      <c r="L203" s="177"/>
      <c r="M203" s="177"/>
      <c r="N203" s="20"/>
      <c r="O203" s="21"/>
      <c r="P203" s="320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</row>
    <row r="204" customFormat="false" ht="12.75" hidden="false" customHeight="true" outlineLevel="0" collapsed="false">
      <c r="A204" s="176"/>
      <c r="B204" s="173"/>
      <c r="C204" s="174"/>
      <c r="D204" s="175"/>
      <c r="E204" s="176"/>
      <c r="F204" s="390"/>
      <c r="G204" s="21"/>
      <c r="H204" s="21"/>
      <c r="I204" s="177"/>
      <c r="J204" s="177"/>
      <c r="K204" s="177"/>
      <c r="L204" s="177"/>
      <c r="M204" s="177"/>
      <c r="N204" s="20"/>
      <c r="O204" s="21"/>
      <c r="P204" s="320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</row>
    <row r="205" customFormat="false" ht="12.75" hidden="false" customHeight="true" outlineLevel="0" collapsed="false">
      <c r="A205" s="176"/>
      <c r="B205" s="173"/>
      <c r="C205" s="174"/>
      <c r="D205" s="175"/>
      <c r="E205" s="176"/>
      <c r="F205" s="390"/>
      <c r="G205" s="21"/>
      <c r="H205" s="21"/>
      <c r="I205" s="177"/>
      <c r="J205" s="177"/>
      <c r="K205" s="177"/>
      <c r="L205" s="177"/>
      <c r="M205" s="177"/>
      <c r="N205" s="20"/>
      <c r="O205" s="21"/>
      <c r="P205" s="320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</row>
    <row r="206" customFormat="false" ht="12.75" hidden="false" customHeight="true" outlineLevel="0" collapsed="false">
      <c r="A206" s="176"/>
      <c r="B206" s="173"/>
      <c r="C206" s="174"/>
      <c r="D206" s="175"/>
      <c r="E206" s="176"/>
      <c r="F206" s="390"/>
      <c r="G206" s="21"/>
      <c r="H206" s="21"/>
      <c r="I206" s="177"/>
      <c r="J206" s="177"/>
      <c r="K206" s="177"/>
      <c r="L206" s="177"/>
      <c r="M206" s="177"/>
      <c r="N206" s="20"/>
      <c r="O206" s="21"/>
      <c r="P206" s="320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</row>
    <row r="207" customFormat="false" ht="12.75" hidden="false" customHeight="true" outlineLevel="0" collapsed="false">
      <c r="A207" s="176"/>
      <c r="B207" s="173"/>
      <c r="C207" s="174"/>
      <c r="D207" s="175"/>
      <c r="E207" s="176"/>
      <c r="F207" s="390"/>
      <c r="G207" s="21"/>
      <c r="H207" s="21"/>
      <c r="I207" s="177"/>
      <c r="J207" s="177"/>
      <c r="K207" s="177"/>
      <c r="L207" s="177"/>
      <c r="M207" s="177"/>
      <c r="N207" s="20"/>
      <c r="O207" s="21"/>
      <c r="P207" s="320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</row>
    <row r="208" customFormat="false" ht="12.75" hidden="false" customHeight="true" outlineLevel="0" collapsed="false">
      <c r="A208" s="176"/>
      <c r="B208" s="173"/>
      <c r="C208" s="174"/>
      <c r="D208" s="175"/>
      <c r="E208" s="176"/>
      <c r="F208" s="390"/>
      <c r="G208" s="21"/>
      <c r="H208" s="21"/>
      <c r="I208" s="177"/>
      <c r="J208" s="177"/>
      <c r="K208" s="177"/>
      <c r="L208" s="177"/>
      <c r="M208" s="177"/>
      <c r="N208" s="20"/>
      <c r="O208" s="21"/>
      <c r="P208" s="320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</row>
    <row r="209" customFormat="false" ht="12.75" hidden="false" customHeight="true" outlineLevel="0" collapsed="false">
      <c r="A209" s="176"/>
      <c r="B209" s="173"/>
      <c r="C209" s="174"/>
      <c r="D209" s="175"/>
      <c r="E209" s="176"/>
      <c r="F209" s="390"/>
      <c r="G209" s="21"/>
      <c r="H209" s="21"/>
      <c r="I209" s="177"/>
      <c r="J209" s="177"/>
      <c r="K209" s="177"/>
      <c r="L209" s="177"/>
      <c r="M209" s="177"/>
      <c r="N209" s="20"/>
      <c r="O209" s="21"/>
      <c r="P209" s="320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</row>
    <row r="210" customFormat="false" ht="12.75" hidden="false" customHeight="true" outlineLevel="0" collapsed="false">
      <c r="A210" s="176"/>
      <c r="B210" s="173"/>
      <c r="C210" s="174"/>
      <c r="D210" s="175"/>
      <c r="E210" s="176"/>
      <c r="F210" s="390"/>
      <c r="G210" s="21"/>
      <c r="H210" s="21"/>
      <c r="I210" s="177"/>
      <c r="J210" s="177"/>
      <c r="K210" s="177"/>
      <c r="L210" s="177"/>
      <c r="M210" s="177"/>
      <c r="N210" s="20"/>
      <c r="O210" s="21"/>
      <c r="P210" s="320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</row>
    <row r="211" customFormat="false" ht="12.75" hidden="false" customHeight="true" outlineLevel="0" collapsed="false">
      <c r="A211" s="176"/>
      <c r="B211" s="173"/>
      <c r="C211" s="174"/>
      <c r="D211" s="175"/>
      <c r="E211" s="176"/>
      <c r="F211" s="390"/>
      <c r="G211" s="21"/>
      <c r="H211" s="21"/>
      <c r="I211" s="177"/>
      <c r="J211" s="177"/>
      <c r="K211" s="177"/>
      <c r="L211" s="177"/>
      <c r="M211" s="177"/>
      <c r="N211" s="20"/>
      <c r="O211" s="21"/>
      <c r="P211" s="320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</row>
    <row r="212" customFormat="false" ht="12.75" hidden="false" customHeight="true" outlineLevel="0" collapsed="false">
      <c r="A212" s="176"/>
      <c r="B212" s="173"/>
      <c r="C212" s="174"/>
      <c r="D212" s="175"/>
      <c r="E212" s="176"/>
      <c r="F212" s="390"/>
      <c r="G212" s="21"/>
      <c r="H212" s="21"/>
      <c r="I212" s="177"/>
      <c r="J212" s="177"/>
      <c r="K212" s="177"/>
      <c r="L212" s="177"/>
      <c r="M212" s="177"/>
      <c r="N212" s="20"/>
      <c r="O212" s="21"/>
      <c r="P212" s="320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</row>
    <row r="213" customFormat="false" ht="12.75" hidden="false" customHeight="true" outlineLevel="0" collapsed="false">
      <c r="A213" s="176"/>
      <c r="B213" s="173"/>
      <c r="C213" s="174"/>
      <c r="D213" s="175"/>
      <c r="E213" s="176"/>
      <c r="F213" s="390"/>
      <c r="G213" s="21"/>
      <c r="H213" s="21"/>
      <c r="I213" s="177"/>
      <c r="J213" s="177"/>
      <c r="K213" s="177"/>
      <c r="L213" s="177"/>
      <c r="M213" s="177"/>
      <c r="N213" s="20"/>
      <c r="O213" s="21"/>
      <c r="P213" s="320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</row>
    <row r="214" customFormat="false" ht="12.75" hidden="false" customHeight="true" outlineLevel="0" collapsed="false">
      <c r="A214" s="176"/>
      <c r="B214" s="173"/>
      <c r="C214" s="174"/>
      <c r="D214" s="175"/>
      <c r="E214" s="176"/>
      <c r="F214" s="390"/>
      <c r="G214" s="21"/>
      <c r="H214" s="21"/>
      <c r="I214" s="177"/>
      <c r="J214" s="177"/>
      <c r="K214" s="177"/>
      <c r="L214" s="177"/>
      <c r="M214" s="177"/>
      <c r="N214" s="20"/>
      <c r="O214" s="21"/>
      <c r="P214" s="320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</row>
    <row r="215" customFormat="false" ht="12.75" hidden="false" customHeight="true" outlineLevel="0" collapsed="false">
      <c r="A215" s="176"/>
      <c r="B215" s="173"/>
      <c r="C215" s="174"/>
      <c r="D215" s="175"/>
      <c r="E215" s="176"/>
      <c r="F215" s="390"/>
      <c r="G215" s="21"/>
      <c r="H215" s="21"/>
      <c r="I215" s="177"/>
      <c r="J215" s="177"/>
      <c r="K215" s="177"/>
      <c r="L215" s="177"/>
      <c r="M215" s="177"/>
      <c r="N215" s="20"/>
      <c r="O215" s="21"/>
      <c r="P215" s="320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</row>
    <row r="216" customFormat="false" ht="12.75" hidden="false" customHeight="true" outlineLevel="0" collapsed="false">
      <c r="A216" s="176"/>
      <c r="B216" s="173"/>
      <c r="C216" s="174"/>
      <c r="D216" s="175"/>
      <c r="E216" s="176"/>
      <c r="F216" s="390"/>
      <c r="G216" s="21"/>
      <c r="H216" s="21"/>
      <c r="I216" s="177"/>
      <c r="J216" s="177"/>
      <c r="K216" s="177"/>
      <c r="L216" s="177"/>
      <c r="M216" s="177"/>
      <c r="N216" s="20"/>
      <c r="O216" s="21"/>
      <c r="P216" s="320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</row>
    <row r="217" customFormat="false" ht="12.75" hidden="false" customHeight="true" outlineLevel="0" collapsed="false">
      <c r="A217" s="176"/>
      <c r="B217" s="173"/>
      <c r="C217" s="174"/>
      <c r="D217" s="175"/>
      <c r="E217" s="176"/>
      <c r="F217" s="390"/>
      <c r="G217" s="21"/>
      <c r="H217" s="21"/>
      <c r="I217" s="177"/>
      <c r="J217" s="177"/>
      <c r="K217" s="177"/>
      <c r="L217" s="177"/>
      <c r="M217" s="177"/>
      <c r="N217" s="20"/>
      <c r="O217" s="21"/>
      <c r="P217" s="320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</row>
    <row r="218" customFormat="false" ht="12.75" hidden="false" customHeight="true" outlineLevel="0" collapsed="false">
      <c r="A218" s="176"/>
      <c r="B218" s="173"/>
      <c r="C218" s="174"/>
      <c r="D218" s="175"/>
      <c r="E218" s="176"/>
      <c r="F218" s="390"/>
      <c r="G218" s="21"/>
      <c r="H218" s="21"/>
      <c r="I218" s="177"/>
      <c r="J218" s="177"/>
      <c r="K218" s="177"/>
      <c r="L218" s="177"/>
      <c r="M218" s="177"/>
      <c r="N218" s="20"/>
      <c r="O218" s="21"/>
      <c r="P218" s="320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</row>
    <row r="219" customFormat="false" ht="12.75" hidden="false" customHeight="true" outlineLevel="0" collapsed="false">
      <c r="A219" s="176"/>
      <c r="B219" s="173"/>
      <c r="C219" s="174"/>
      <c r="D219" s="175"/>
      <c r="E219" s="176"/>
      <c r="F219" s="390"/>
      <c r="G219" s="21"/>
      <c r="H219" s="21"/>
      <c r="I219" s="177"/>
      <c r="J219" s="177"/>
      <c r="K219" s="177"/>
      <c r="L219" s="177"/>
      <c r="M219" s="177"/>
      <c r="N219" s="20"/>
      <c r="O219" s="21"/>
      <c r="P219" s="320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</row>
    <row r="220" customFormat="false" ht="12.75" hidden="false" customHeight="true" outlineLevel="0" collapsed="false">
      <c r="A220" s="176"/>
      <c r="B220" s="173"/>
      <c r="C220" s="174"/>
      <c r="D220" s="175"/>
      <c r="E220" s="176"/>
      <c r="F220" s="390"/>
      <c r="G220" s="21"/>
      <c r="H220" s="21"/>
      <c r="I220" s="177"/>
      <c r="J220" s="177"/>
      <c r="K220" s="177"/>
      <c r="L220" s="177"/>
      <c r="M220" s="177"/>
      <c r="N220" s="20"/>
      <c r="O220" s="21"/>
      <c r="P220" s="320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</row>
    <row r="221" customFormat="false" ht="12.75" hidden="false" customHeight="true" outlineLevel="0" collapsed="false">
      <c r="A221" s="176"/>
      <c r="B221" s="173"/>
      <c r="C221" s="174"/>
      <c r="D221" s="175"/>
      <c r="E221" s="176"/>
      <c r="F221" s="390"/>
      <c r="G221" s="21"/>
      <c r="H221" s="21"/>
      <c r="I221" s="177"/>
      <c r="J221" s="177"/>
      <c r="K221" s="177"/>
      <c r="L221" s="177"/>
      <c r="M221" s="177"/>
      <c r="N221" s="20"/>
      <c r="O221" s="21"/>
      <c r="P221" s="320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</row>
    <row r="222" customFormat="false" ht="12.75" hidden="false" customHeight="true" outlineLevel="0" collapsed="false">
      <c r="A222" s="176"/>
      <c r="B222" s="173"/>
      <c r="C222" s="174"/>
      <c r="D222" s="175"/>
      <c r="E222" s="176"/>
      <c r="F222" s="390"/>
      <c r="G222" s="21"/>
      <c r="H222" s="21"/>
      <c r="I222" s="177"/>
      <c r="J222" s="177"/>
      <c r="K222" s="177"/>
      <c r="L222" s="177"/>
      <c r="M222" s="177"/>
      <c r="N222" s="20"/>
      <c r="O222" s="21"/>
      <c r="P222" s="320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</row>
    <row r="223" customFormat="false" ht="12.75" hidden="false" customHeight="true" outlineLevel="0" collapsed="false">
      <c r="A223" s="176"/>
      <c r="B223" s="173"/>
      <c r="C223" s="174"/>
      <c r="D223" s="175"/>
      <c r="E223" s="176"/>
      <c r="F223" s="390"/>
      <c r="G223" s="21"/>
      <c r="H223" s="21"/>
      <c r="I223" s="177"/>
      <c r="J223" s="177"/>
      <c r="K223" s="177"/>
      <c r="L223" s="177"/>
      <c r="M223" s="177"/>
      <c r="N223" s="20"/>
      <c r="O223" s="21"/>
      <c r="P223" s="320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</row>
    <row r="224" customFormat="false" ht="12.75" hidden="false" customHeight="true" outlineLevel="0" collapsed="false">
      <c r="A224" s="176"/>
      <c r="B224" s="173"/>
      <c r="C224" s="174"/>
      <c r="D224" s="175"/>
      <c r="E224" s="176"/>
      <c r="F224" s="390"/>
      <c r="G224" s="21"/>
      <c r="H224" s="21"/>
      <c r="I224" s="177"/>
      <c r="J224" s="177"/>
      <c r="K224" s="177"/>
      <c r="L224" s="177"/>
      <c r="M224" s="177"/>
      <c r="N224" s="20"/>
      <c r="O224" s="21"/>
      <c r="P224" s="320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</row>
    <row r="225" customFormat="false" ht="12.75" hidden="false" customHeight="true" outlineLevel="0" collapsed="false">
      <c r="A225" s="176"/>
      <c r="B225" s="173"/>
      <c r="C225" s="174"/>
      <c r="D225" s="175"/>
      <c r="E225" s="176"/>
      <c r="F225" s="390"/>
      <c r="G225" s="21"/>
      <c r="H225" s="21"/>
      <c r="I225" s="177"/>
      <c r="J225" s="177"/>
      <c r="K225" s="177"/>
      <c r="L225" s="177"/>
      <c r="M225" s="177"/>
      <c r="N225" s="20"/>
      <c r="O225" s="21"/>
      <c r="P225" s="320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</row>
    <row r="226" customFormat="false" ht="12.75" hidden="false" customHeight="true" outlineLevel="0" collapsed="false">
      <c r="A226" s="176"/>
      <c r="B226" s="173"/>
      <c r="C226" s="174"/>
      <c r="D226" s="175"/>
      <c r="E226" s="176"/>
      <c r="F226" s="390"/>
      <c r="G226" s="21"/>
      <c r="H226" s="21"/>
      <c r="I226" s="177"/>
      <c r="J226" s="177"/>
      <c r="K226" s="177"/>
      <c r="L226" s="177"/>
      <c r="M226" s="177"/>
      <c r="N226" s="20"/>
      <c r="O226" s="21"/>
      <c r="P226" s="320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</row>
    <row r="227" customFormat="false" ht="12.75" hidden="false" customHeight="true" outlineLevel="0" collapsed="false">
      <c r="A227" s="176"/>
      <c r="B227" s="173"/>
      <c r="C227" s="174"/>
      <c r="D227" s="175"/>
      <c r="E227" s="176"/>
      <c r="F227" s="390"/>
      <c r="G227" s="21"/>
      <c r="H227" s="21"/>
      <c r="I227" s="177"/>
      <c r="J227" s="177"/>
      <c r="K227" s="177"/>
      <c r="L227" s="177"/>
      <c r="M227" s="177"/>
      <c r="N227" s="20"/>
      <c r="O227" s="21"/>
      <c r="P227" s="320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</row>
    <row r="228" customFormat="false" ht="12.75" hidden="false" customHeight="true" outlineLevel="0" collapsed="false">
      <c r="A228" s="176"/>
      <c r="B228" s="173"/>
      <c r="C228" s="174"/>
      <c r="D228" s="175"/>
      <c r="E228" s="176"/>
      <c r="F228" s="390"/>
      <c r="G228" s="21"/>
      <c r="H228" s="21"/>
      <c r="I228" s="177"/>
      <c r="J228" s="177"/>
      <c r="K228" s="177"/>
      <c r="L228" s="177"/>
      <c r="M228" s="177"/>
      <c r="N228" s="20"/>
      <c r="O228" s="21"/>
      <c r="P228" s="320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</row>
    <row r="229" customFormat="false" ht="12.75" hidden="false" customHeight="true" outlineLevel="0" collapsed="false">
      <c r="A229" s="176"/>
      <c r="B229" s="173"/>
      <c r="C229" s="174"/>
      <c r="D229" s="175"/>
      <c r="E229" s="176"/>
      <c r="F229" s="390"/>
      <c r="G229" s="21"/>
      <c r="H229" s="21"/>
      <c r="I229" s="177"/>
      <c r="J229" s="177"/>
      <c r="K229" s="177"/>
      <c r="L229" s="177"/>
      <c r="M229" s="177"/>
      <c r="N229" s="20"/>
      <c r="O229" s="21"/>
      <c r="P229" s="320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</row>
    <row r="230" customFormat="false" ht="12.75" hidden="false" customHeight="true" outlineLevel="0" collapsed="false">
      <c r="A230" s="176"/>
      <c r="B230" s="173"/>
      <c r="C230" s="174"/>
      <c r="D230" s="175"/>
      <c r="E230" s="176"/>
      <c r="F230" s="390"/>
      <c r="G230" s="21"/>
      <c r="H230" s="21"/>
      <c r="I230" s="177"/>
      <c r="J230" s="177"/>
      <c r="K230" s="177"/>
      <c r="L230" s="177"/>
      <c r="M230" s="177"/>
      <c r="N230" s="20"/>
      <c r="O230" s="21"/>
      <c r="P230" s="320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</row>
    <row r="231" customFormat="false" ht="12.75" hidden="false" customHeight="true" outlineLevel="0" collapsed="false">
      <c r="A231" s="176"/>
      <c r="B231" s="173"/>
      <c r="C231" s="174"/>
      <c r="D231" s="175"/>
      <c r="E231" s="176"/>
      <c r="F231" s="390"/>
      <c r="G231" s="21"/>
      <c r="H231" s="21"/>
      <c r="I231" s="177"/>
      <c r="J231" s="177"/>
      <c r="K231" s="177"/>
      <c r="L231" s="177"/>
      <c r="M231" s="177"/>
      <c r="N231" s="20"/>
      <c r="O231" s="21"/>
      <c r="P231" s="320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</row>
    <row r="232" customFormat="false" ht="12.75" hidden="false" customHeight="true" outlineLevel="0" collapsed="false">
      <c r="A232" s="176"/>
      <c r="B232" s="173"/>
      <c r="C232" s="174"/>
      <c r="D232" s="175"/>
      <c r="E232" s="176"/>
      <c r="F232" s="390"/>
      <c r="G232" s="21"/>
      <c r="H232" s="21"/>
      <c r="I232" s="177"/>
      <c r="J232" s="177"/>
      <c r="K232" s="177"/>
      <c r="L232" s="177"/>
      <c r="M232" s="177"/>
      <c r="N232" s="20"/>
      <c r="O232" s="21"/>
      <c r="P232" s="320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</row>
    <row r="233" customFormat="false" ht="12.75" hidden="false" customHeight="true" outlineLevel="0" collapsed="false">
      <c r="A233" s="176"/>
      <c r="B233" s="173"/>
      <c r="C233" s="174"/>
      <c r="D233" s="175"/>
      <c r="E233" s="176"/>
      <c r="F233" s="390"/>
      <c r="G233" s="21"/>
      <c r="H233" s="21"/>
      <c r="I233" s="177"/>
      <c r="J233" s="177"/>
      <c r="K233" s="177"/>
      <c r="L233" s="177"/>
      <c r="M233" s="177"/>
      <c r="N233" s="20"/>
      <c r="O233" s="21"/>
      <c r="P233" s="320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</row>
    <row r="234" customFormat="false" ht="12.75" hidden="false" customHeight="true" outlineLevel="0" collapsed="false">
      <c r="A234" s="176"/>
      <c r="B234" s="173"/>
      <c r="C234" s="174"/>
      <c r="D234" s="175"/>
      <c r="E234" s="176"/>
      <c r="F234" s="390"/>
      <c r="G234" s="21"/>
      <c r="H234" s="21"/>
      <c r="I234" s="177"/>
      <c r="J234" s="177"/>
      <c r="K234" s="177"/>
      <c r="L234" s="177"/>
      <c r="M234" s="177"/>
      <c r="N234" s="20"/>
      <c r="O234" s="21"/>
      <c r="P234" s="320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</row>
    <row r="235" customFormat="false" ht="12.75" hidden="false" customHeight="true" outlineLevel="0" collapsed="false">
      <c r="A235" s="176"/>
      <c r="B235" s="173"/>
      <c r="C235" s="174"/>
      <c r="D235" s="175"/>
      <c r="E235" s="176"/>
      <c r="F235" s="390"/>
      <c r="G235" s="21"/>
      <c r="H235" s="21"/>
      <c r="I235" s="177"/>
      <c r="J235" s="177"/>
      <c r="K235" s="177"/>
      <c r="L235" s="177"/>
      <c r="M235" s="177"/>
      <c r="N235" s="20"/>
      <c r="O235" s="21"/>
      <c r="P235" s="320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</row>
    <row r="236" customFormat="false" ht="12.75" hidden="false" customHeight="true" outlineLevel="0" collapsed="false">
      <c r="A236" s="176"/>
      <c r="B236" s="173"/>
      <c r="C236" s="174"/>
      <c r="D236" s="175"/>
      <c r="E236" s="176"/>
      <c r="F236" s="390"/>
      <c r="G236" s="21"/>
      <c r="H236" s="21"/>
      <c r="I236" s="177"/>
      <c r="J236" s="177"/>
      <c r="K236" s="177"/>
      <c r="L236" s="177"/>
      <c r="M236" s="177"/>
      <c r="N236" s="20"/>
      <c r="O236" s="21"/>
      <c r="P236" s="320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</row>
    <row r="237" customFormat="false" ht="12.75" hidden="false" customHeight="true" outlineLevel="0" collapsed="false">
      <c r="A237" s="176"/>
      <c r="B237" s="173"/>
      <c r="C237" s="174"/>
      <c r="D237" s="175"/>
      <c r="E237" s="176"/>
      <c r="F237" s="390"/>
      <c r="G237" s="21"/>
      <c r="H237" s="21"/>
      <c r="I237" s="177"/>
      <c r="J237" s="177"/>
      <c r="K237" s="177"/>
      <c r="L237" s="177"/>
      <c r="M237" s="177"/>
      <c r="N237" s="20"/>
      <c r="O237" s="21"/>
      <c r="P237" s="320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</row>
    <row r="238" customFormat="false" ht="12.75" hidden="false" customHeight="true" outlineLevel="0" collapsed="false">
      <c r="A238" s="176"/>
      <c r="B238" s="173"/>
      <c r="C238" s="174"/>
      <c r="D238" s="175"/>
      <c r="E238" s="176"/>
      <c r="F238" s="390"/>
      <c r="G238" s="21"/>
      <c r="H238" s="21"/>
      <c r="I238" s="177"/>
      <c r="J238" s="177"/>
      <c r="K238" s="177"/>
      <c r="L238" s="177"/>
      <c r="M238" s="177"/>
      <c r="N238" s="20"/>
      <c r="O238" s="21"/>
      <c r="P238" s="320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</row>
    <row r="239" customFormat="false" ht="12.75" hidden="false" customHeight="true" outlineLevel="0" collapsed="false">
      <c r="A239" s="176"/>
      <c r="B239" s="173"/>
      <c r="C239" s="174"/>
      <c r="D239" s="175"/>
      <c r="E239" s="176"/>
      <c r="F239" s="390"/>
      <c r="G239" s="21"/>
      <c r="H239" s="21"/>
      <c r="I239" s="177"/>
      <c r="J239" s="177"/>
      <c r="K239" s="177"/>
      <c r="L239" s="177"/>
      <c r="M239" s="177"/>
      <c r="N239" s="20"/>
      <c r="O239" s="21"/>
      <c r="P239" s="320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</row>
    <row r="240" customFormat="false" ht="12.75" hidden="false" customHeight="true" outlineLevel="0" collapsed="false">
      <c r="A240" s="176"/>
      <c r="B240" s="173"/>
      <c r="C240" s="174"/>
      <c r="D240" s="175"/>
      <c r="E240" s="176"/>
      <c r="F240" s="390"/>
      <c r="G240" s="21"/>
      <c r="H240" s="21"/>
      <c r="I240" s="177"/>
      <c r="J240" s="177"/>
      <c r="K240" s="177"/>
      <c r="L240" s="177"/>
      <c r="M240" s="177"/>
      <c r="N240" s="20"/>
      <c r="O240" s="21"/>
      <c r="P240" s="320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</row>
    <row r="241" customFormat="false" ht="12.75" hidden="false" customHeight="true" outlineLevel="0" collapsed="false">
      <c r="A241" s="176"/>
      <c r="B241" s="173"/>
      <c r="C241" s="174"/>
      <c r="D241" s="175"/>
      <c r="E241" s="176"/>
      <c r="F241" s="390"/>
      <c r="G241" s="21"/>
      <c r="H241" s="21"/>
      <c r="I241" s="177"/>
      <c r="J241" s="177"/>
      <c r="K241" s="177"/>
      <c r="L241" s="177"/>
      <c r="M241" s="177"/>
      <c r="N241" s="20"/>
      <c r="O241" s="21"/>
      <c r="P241" s="320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</row>
    <row r="242" customFormat="false" ht="12.75" hidden="false" customHeight="true" outlineLevel="0" collapsed="false">
      <c r="A242" s="176"/>
      <c r="B242" s="173"/>
      <c r="C242" s="174"/>
      <c r="D242" s="175"/>
      <c r="E242" s="176"/>
      <c r="F242" s="390"/>
      <c r="G242" s="21"/>
      <c r="H242" s="21"/>
      <c r="I242" s="177"/>
      <c r="J242" s="177"/>
      <c r="K242" s="177"/>
      <c r="L242" s="177"/>
      <c r="M242" s="177"/>
      <c r="N242" s="20"/>
      <c r="O242" s="21"/>
      <c r="P242" s="320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</row>
    <row r="243" customFormat="false" ht="12.75" hidden="false" customHeight="true" outlineLevel="0" collapsed="false">
      <c r="A243" s="176"/>
      <c r="B243" s="173"/>
      <c r="C243" s="174"/>
      <c r="D243" s="175"/>
      <c r="E243" s="176"/>
      <c r="F243" s="390"/>
      <c r="G243" s="21"/>
      <c r="H243" s="21"/>
      <c r="I243" s="177"/>
      <c r="J243" s="177"/>
      <c r="K243" s="177"/>
      <c r="L243" s="177"/>
      <c r="M243" s="177"/>
      <c r="N243" s="20"/>
      <c r="O243" s="21"/>
      <c r="P243" s="320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</row>
    <row r="244" customFormat="false" ht="12.75" hidden="false" customHeight="true" outlineLevel="0" collapsed="false">
      <c r="A244" s="176"/>
      <c r="B244" s="173"/>
      <c r="C244" s="174"/>
      <c r="D244" s="175"/>
      <c r="E244" s="176"/>
      <c r="F244" s="390"/>
      <c r="G244" s="21"/>
      <c r="H244" s="21"/>
      <c r="I244" s="177"/>
      <c r="J244" s="177"/>
      <c r="K244" s="177"/>
      <c r="L244" s="177"/>
      <c r="M244" s="177"/>
      <c r="N244" s="20"/>
      <c r="O244" s="21"/>
      <c r="P244" s="320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</row>
    <row r="245" customFormat="false" ht="12.75" hidden="false" customHeight="true" outlineLevel="0" collapsed="false">
      <c r="A245" s="176"/>
      <c r="B245" s="173"/>
      <c r="C245" s="174"/>
      <c r="D245" s="175"/>
      <c r="E245" s="176"/>
      <c r="F245" s="390"/>
      <c r="G245" s="21"/>
      <c r="H245" s="21"/>
      <c r="I245" s="177"/>
      <c r="J245" s="177"/>
      <c r="K245" s="177"/>
      <c r="L245" s="177"/>
      <c r="M245" s="177"/>
      <c r="N245" s="20"/>
      <c r="O245" s="21"/>
      <c r="P245" s="320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</row>
    <row r="246" customFormat="false" ht="12.75" hidden="false" customHeight="true" outlineLevel="0" collapsed="false">
      <c r="A246" s="176"/>
      <c r="B246" s="173"/>
      <c r="C246" s="174"/>
      <c r="D246" s="175"/>
      <c r="E246" s="176"/>
      <c r="F246" s="390"/>
      <c r="G246" s="21"/>
      <c r="H246" s="21"/>
      <c r="I246" s="177"/>
      <c r="J246" s="177"/>
      <c r="K246" s="177"/>
      <c r="L246" s="177"/>
      <c r="M246" s="177"/>
      <c r="N246" s="20"/>
      <c r="O246" s="21"/>
      <c r="P246" s="320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</row>
    <row r="247" customFormat="false" ht="12.75" hidden="false" customHeight="true" outlineLevel="0" collapsed="false">
      <c r="A247" s="176"/>
      <c r="B247" s="173"/>
      <c r="C247" s="174"/>
      <c r="D247" s="175"/>
      <c r="E247" s="176"/>
      <c r="F247" s="390"/>
      <c r="G247" s="21"/>
      <c r="H247" s="21"/>
      <c r="I247" s="177"/>
      <c r="J247" s="177"/>
      <c r="K247" s="177"/>
      <c r="L247" s="177"/>
      <c r="M247" s="177"/>
      <c r="N247" s="20"/>
      <c r="O247" s="21"/>
      <c r="P247" s="320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</row>
    <row r="248" customFormat="false" ht="12.75" hidden="false" customHeight="true" outlineLevel="0" collapsed="false">
      <c r="A248" s="176"/>
      <c r="B248" s="173"/>
      <c r="C248" s="174"/>
      <c r="D248" s="175"/>
      <c r="E248" s="176"/>
      <c r="F248" s="390"/>
      <c r="G248" s="21"/>
      <c r="H248" s="21"/>
      <c r="I248" s="177"/>
      <c r="J248" s="177"/>
      <c r="K248" s="177"/>
      <c r="L248" s="177"/>
      <c r="M248" s="177"/>
      <c r="N248" s="20"/>
      <c r="O248" s="21"/>
      <c r="P248" s="320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</row>
    <row r="249" customFormat="false" ht="12.75" hidden="false" customHeight="true" outlineLevel="0" collapsed="false">
      <c r="A249" s="176"/>
      <c r="B249" s="173"/>
      <c r="C249" s="174"/>
      <c r="D249" s="175"/>
      <c r="E249" s="176"/>
      <c r="F249" s="390"/>
      <c r="G249" s="21"/>
      <c r="H249" s="21"/>
      <c r="I249" s="177"/>
      <c r="J249" s="177"/>
      <c r="K249" s="177"/>
      <c r="L249" s="177"/>
      <c r="M249" s="177"/>
      <c r="N249" s="20"/>
      <c r="O249" s="21"/>
      <c r="P249" s="320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</row>
    <row r="250" customFormat="false" ht="12.75" hidden="false" customHeight="true" outlineLevel="0" collapsed="false">
      <c r="A250" s="176"/>
      <c r="B250" s="173"/>
      <c r="C250" s="174"/>
      <c r="D250" s="175"/>
      <c r="E250" s="176"/>
      <c r="F250" s="390"/>
      <c r="G250" s="21"/>
      <c r="H250" s="21"/>
      <c r="I250" s="177"/>
      <c r="J250" s="177"/>
      <c r="K250" s="177"/>
      <c r="L250" s="177"/>
      <c r="M250" s="177"/>
      <c r="N250" s="20"/>
      <c r="O250" s="21"/>
      <c r="P250" s="320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</row>
    <row r="251" customFormat="false" ht="12.75" hidden="false" customHeight="true" outlineLevel="0" collapsed="false">
      <c r="A251" s="176"/>
      <c r="B251" s="173"/>
      <c r="C251" s="174"/>
      <c r="D251" s="175"/>
      <c r="E251" s="176"/>
      <c r="F251" s="390"/>
      <c r="G251" s="21"/>
      <c r="H251" s="21"/>
      <c r="I251" s="177"/>
      <c r="J251" s="177"/>
      <c r="K251" s="177"/>
      <c r="L251" s="177"/>
      <c r="M251" s="177"/>
      <c r="N251" s="20"/>
      <c r="O251" s="21"/>
      <c r="P251" s="320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</row>
    <row r="252" customFormat="false" ht="12.75" hidden="false" customHeight="true" outlineLevel="0" collapsed="false">
      <c r="A252" s="176"/>
      <c r="B252" s="173"/>
      <c r="C252" s="174"/>
      <c r="D252" s="175"/>
      <c r="E252" s="176"/>
      <c r="F252" s="390"/>
      <c r="G252" s="21"/>
      <c r="H252" s="21"/>
      <c r="I252" s="177"/>
      <c r="J252" s="177"/>
      <c r="K252" s="177"/>
      <c r="L252" s="177"/>
      <c r="M252" s="177"/>
      <c r="N252" s="20"/>
      <c r="O252" s="21"/>
      <c r="P252" s="320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</row>
    <row r="253" customFormat="false" ht="12.75" hidden="false" customHeight="true" outlineLevel="0" collapsed="false">
      <c r="A253" s="176"/>
      <c r="B253" s="173"/>
      <c r="C253" s="174"/>
      <c r="D253" s="175"/>
      <c r="E253" s="176"/>
      <c r="F253" s="390"/>
      <c r="G253" s="21"/>
      <c r="H253" s="21"/>
      <c r="I253" s="177"/>
      <c r="J253" s="177"/>
      <c r="K253" s="177"/>
      <c r="L253" s="177"/>
      <c r="M253" s="177"/>
      <c r="N253" s="20"/>
      <c r="O253" s="21"/>
      <c r="P253" s="320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</row>
    <row r="254" customFormat="false" ht="12.75" hidden="false" customHeight="true" outlineLevel="0" collapsed="false">
      <c r="A254" s="176"/>
      <c r="B254" s="173"/>
      <c r="C254" s="174"/>
      <c r="D254" s="175"/>
      <c r="E254" s="176"/>
      <c r="F254" s="390"/>
      <c r="G254" s="21"/>
      <c r="H254" s="21"/>
      <c r="I254" s="177"/>
      <c r="J254" s="177"/>
      <c r="K254" s="177"/>
      <c r="L254" s="177"/>
      <c r="M254" s="177"/>
      <c r="N254" s="20"/>
      <c r="O254" s="21"/>
      <c r="P254" s="320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</row>
    <row r="255" customFormat="false" ht="12.75" hidden="false" customHeight="true" outlineLevel="0" collapsed="false">
      <c r="A255" s="176"/>
      <c r="B255" s="173"/>
      <c r="C255" s="174"/>
      <c r="D255" s="175"/>
      <c r="E255" s="176"/>
      <c r="F255" s="390"/>
      <c r="G255" s="21"/>
      <c r="H255" s="21"/>
      <c r="I255" s="177"/>
      <c r="J255" s="177"/>
      <c r="K255" s="177"/>
      <c r="L255" s="177"/>
      <c r="M255" s="177"/>
      <c r="N255" s="20"/>
      <c r="O255" s="21"/>
      <c r="P255" s="320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</row>
    <row r="256" customFormat="false" ht="12.75" hidden="false" customHeight="true" outlineLevel="0" collapsed="false">
      <c r="A256" s="176"/>
      <c r="B256" s="173"/>
      <c r="C256" s="174"/>
      <c r="D256" s="175"/>
      <c r="E256" s="176"/>
      <c r="F256" s="390"/>
      <c r="G256" s="21"/>
      <c r="H256" s="21"/>
      <c r="I256" s="177"/>
      <c r="J256" s="177"/>
      <c r="K256" s="177"/>
      <c r="L256" s="177"/>
      <c r="M256" s="177"/>
      <c r="N256" s="20"/>
      <c r="O256" s="21"/>
      <c r="P256" s="320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</row>
    <row r="257" customFormat="false" ht="12.75" hidden="false" customHeight="true" outlineLevel="0" collapsed="false">
      <c r="A257" s="176"/>
      <c r="B257" s="173"/>
      <c r="C257" s="174"/>
      <c r="D257" s="175"/>
      <c r="E257" s="176"/>
      <c r="F257" s="390"/>
      <c r="G257" s="21"/>
      <c r="H257" s="21"/>
      <c r="I257" s="177"/>
      <c r="J257" s="177"/>
      <c r="K257" s="177"/>
      <c r="L257" s="177"/>
      <c r="M257" s="177"/>
      <c r="N257" s="20"/>
      <c r="O257" s="21"/>
      <c r="P257" s="320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</row>
    <row r="258" customFormat="false" ht="12.75" hidden="false" customHeight="true" outlineLevel="0" collapsed="false">
      <c r="A258" s="176"/>
      <c r="B258" s="173"/>
      <c r="C258" s="174"/>
      <c r="D258" s="175"/>
      <c r="E258" s="176"/>
      <c r="F258" s="390"/>
      <c r="G258" s="21"/>
      <c r="H258" s="21"/>
      <c r="I258" s="177"/>
      <c r="J258" s="177"/>
      <c r="K258" s="177"/>
      <c r="L258" s="177"/>
      <c r="M258" s="177"/>
      <c r="N258" s="20"/>
      <c r="O258" s="21"/>
      <c r="P258" s="320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</row>
    <row r="259" customFormat="false" ht="12.75" hidden="false" customHeight="true" outlineLevel="0" collapsed="false">
      <c r="A259" s="176"/>
      <c r="B259" s="173"/>
      <c r="C259" s="174"/>
      <c r="D259" s="175"/>
      <c r="E259" s="176"/>
      <c r="F259" s="390"/>
      <c r="G259" s="21"/>
      <c r="H259" s="21"/>
      <c r="I259" s="177"/>
      <c r="J259" s="177"/>
      <c r="K259" s="177"/>
      <c r="L259" s="177"/>
      <c r="M259" s="177"/>
      <c r="N259" s="20"/>
      <c r="O259" s="21"/>
      <c r="P259" s="320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</row>
    <row r="260" customFormat="false" ht="12.75" hidden="false" customHeight="true" outlineLevel="0" collapsed="false">
      <c r="A260" s="176"/>
      <c r="B260" s="173"/>
      <c r="C260" s="174"/>
      <c r="D260" s="175"/>
      <c r="E260" s="176"/>
      <c r="F260" s="390"/>
      <c r="G260" s="21"/>
      <c r="H260" s="21"/>
      <c r="I260" s="177"/>
      <c r="J260" s="177"/>
      <c r="K260" s="177"/>
      <c r="L260" s="177"/>
      <c r="M260" s="177"/>
      <c r="N260" s="20"/>
      <c r="O260" s="21"/>
      <c r="P260" s="320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</row>
    <row r="261" customFormat="false" ht="12.75" hidden="false" customHeight="true" outlineLevel="0" collapsed="false">
      <c r="A261" s="176"/>
      <c r="B261" s="173"/>
      <c r="C261" s="174"/>
      <c r="D261" s="175"/>
      <c r="E261" s="176"/>
      <c r="F261" s="390"/>
      <c r="G261" s="21"/>
      <c r="H261" s="21"/>
      <c r="I261" s="177"/>
      <c r="J261" s="177"/>
      <c r="K261" s="177"/>
      <c r="L261" s="177"/>
      <c r="M261" s="177"/>
      <c r="N261" s="20"/>
      <c r="O261" s="21"/>
      <c r="P261" s="320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</row>
    <row r="262" customFormat="false" ht="12.75" hidden="false" customHeight="true" outlineLevel="0" collapsed="false">
      <c r="A262" s="176"/>
      <c r="B262" s="173"/>
      <c r="C262" s="174"/>
      <c r="D262" s="175"/>
      <c r="E262" s="176"/>
      <c r="F262" s="390"/>
      <c r="G262" s="21"/>
      <c r="H262" s="21"/>
      <c r="I262" s="177"/>
      <c r="J262" s="177"/>
      <c r="K262" s="177"/>
      <c r="L262" s="177"/>
      <c r="M262" s="177"/>
      <c r="N262" s="20"/>
      <c r="O262" s="21"/>
      <c r="P262" s="320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</row>
    <row r="263" customFormat="false" ht="12.75" hidden="false" customHeight="true" outlineLevel="0" collapsed="false">
      <c r="A263" s="176"/>
      <c r="B263" s="173"/>
      <c r="C263" s="174"/>
      <c r="D263" s="175"/>
      <c r="E263" s="176"/>
      <c r="F263" s="390"/>
      <c r="G263" s="21"/>
      <c r="H263" s="21"/>
      <c r="I263" s="177"/>
      <c r="J263" s="177"/>
      <c r="K263" s="177"/>
      <c r="L263" s="177"/>
      <c r="M263" s="177"/>
      <c r="N263" s="20"/>
      <c r="O263" s="21"/>
      <c r="P263" s="320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</row>
    <row r="264" customFormat="false" ht="12.75" hidden="false" customHeight="true" outlineLevel="0" collapsed="false">
      <c r="A264" s="176"/>
      <c r="B264" s="173"/>
      <c r="C264" s="174"/>
      <c r="D264" s="175"/>
      <c r="E264" s="176"/>
      <c r="F264" s="390"/>
      <c r="G264" s="21"/>
      <c r="H264" s="21"/>
      <c r="I264" s="177"/>
      <c r="J264" s="177"/>
      <c r="K264" s="177"/>
      <c r="L264" s="177"/>
      <c r="M264" s="177"/>
      <c r="N264" s="20"/>
      <c r="O264" s="21"/>
      <c r="P264" s="320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</row>
    <row r="265" customFormat="false" ht="12.75" hidden="false" customHeight="true" outlineLevel="0" collapsed="false">
      <c r="A265" s="176"/>
      <c r="B265" s="173"/>
      <c r="C265" s="174"/>
      <c r="D265" s="175"/>
      <c r="E265" s="176"/>
      <c r="F265" s="390"/>
      <c r="G265" s="21"/>
      <c r="H265" s="21"/>
      <c r="I265" s="177"/>
      <c r="J265" s="177"/>
      <c r="K265" s="177"/>
      <c r="L265" s="177"/>
      <c r="M265" s="177"/>
      <c r="N265" s="20"/>
      <c r="O265" s="21"/>
      <c r="P265" s="320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</row>
    <row r="266" customFormat="false" ht="12.75" hidden="false" customHeight="true" outlineLevel="0" collapsed="false">
      <c r="A266" s="176"/>
      <c r="B266" s="173"/>
      <c r="C266" s="174"/>
      <c r="D266" s="175"/>
      <c r="E266" s="176"/>
      <c r="F266" s="390"/>
      <c r="G266" s="21"/>
      <c r="H266" s="21"/>
      <c r="I266" s="177"/>
      <c r="J266" s="177"/>
      <c r="K266" s="177"/>
      <c r="L266" s="177"/>
      <c r="M266" s="177"/>
      <c r="N266" s="20"/>
      <c r="O266" s="21"/>
      <c r="P266" s="320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</row>
    <row r="267" customFormat="false" ht="12.75" hidden="false" customHeight="true" outlineLevel="0" collapsed="false">
      <c r="A267" s="176"/>
      <c r="B267" s="173"/>
      <c r="C267" s="174"/>
      <c r="D267" s="175"/>
      <c r="E267" s="176"/>
      <c r="F267" s="390"/>
      <c r="G267" s="21"/>
      <c r="H267" s="21"/>
      <c r="I267" s="177"/>
      <c r="J267" s="177"/>
      <c r="K267" s="177"/>
      <c r="L267" s="177"/>
      <c r="M267" s="177"/>
      <c r="N267" s="20"/>
      <c r="O267" s="21"/>
      <c r="P267" s="320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</row>
    <row r="268" customFormat="false" ht="12.75" hidden="false" customHeight="true" outlineLevel="0" collapsed="false">
      <c r="A268" s="176"/>
      <c r="B268" s="173"/>
      <c r="C268" s="174"/>
      <c r="D268" s="175"/>
      <c r="E268" s="176"/>
      <c r="F268" s="390"/>
      <c r="G268" s="21"/>
      <c r="H268" s="21"/>
      <c r="I268" s="177"/>
      <c r="J268" s="177"/>
      <c r="K268" s="177"/>
      <c r="L268" s="177"/>
      <c r="M268" s="177"/>
      <c r="N268" s="20"/>
      <c r="O268" s="21"/>
      <c r="P268" s="320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</row>
    <row r="269" customFormat="false" ht="12.75" hidden="false" customHeight="true" outlineLevel="0" collapsed="false">
      <c r="A269" s="176"/>
      <c r="B269" s="173"/>
      <c r="C269" s="174"/>
      <c r="D269" s="175"/>
      <c r="E269" s="176"/>
      <c r="F269" s="390"/>
      <c r="G269" s="21"/>
      <c r="H269" s="21"/>
      <c r="I269" s="177"/>
      <c r="J269" s="177"/>
      <c r="K269" s="177"/>
      <c r="L269" s="177"/>
      <c r="M269" s="177"/>
      <c r="N269" s="20"/>
      <c r="O269" s="21"/>
      <c r="P269" s="320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</row>
    <row r="270" customFormat="false" ht="12.75" hidden="false" customHeight="true" outlineLevel="0" collapsed="false">
      <c r="A270" s="176"/>
      <c r="B270" s="173"/>
      <c r="C270" s="174"/>
      <c r="D270" s="175"/>
      <c r="E270" s="176"/>
      <c r="F270" s="390"/>
      <c r="G270" s="21"/>
      <c r="H270" s="21"/>
      <c r="I270" s="177"/>
      <c r="J270" s="177"/>
      <c r="K270" s="177"/>
      <c r="L270" s="177"/>
      <c r="M270" s="177"/>
      <c r="N270" s="20"/>
      <c r="O270" s="21"/>
      <c r="P270" s="320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</row>
    <row r="271" customFormat="false" ht="12.75" hidden="false" customHeight="true" outlineLevel="0" collapsed="false">
      <c r="A271" s="176"/>
      <c r="B271" s="173"/>
      <c r="C271" s="174"/>
      <c r="D271" s="175"/>
      <c r="E271" s="176"/>
      <c r="F271" s="390"/>
      <c r="G271" s="21"/>
      <c r="H271" s="21"/>
      <c r="I271" s="177"/>
      <c r="J271" s="177"/>
      <c r="K271" s="177"/>
      <c r="L271" s="177"/>
      <c r="M271" s="177"/>
      <c r="N271" s="20"/>
      <c r="O271" s="21"/>
      <c r="P271" s="320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</row>
    <row r="272" customFormat="false" ht="12.75" hidden="false" customHeight="true" outlineLevel="0" collapsed="false">
      <c r="A272" s="176"/>
      <c r="B272" s="173"/>
      <c r="C272" s="174"/>
      <c r="D272" s="175"/>
      <c r="E272" s="176"/>
      <c r="F272" s="390"/>
      <c r="G272" s="21"/>
      <c r="H272" s="21"/>
      <c r="I272" s="177"/>
      <c r="J272" s="177"/>
      <c r="K272" s="177"/>
      <c r="L272" s="177"/>
      <c r="M272" s="177"/>
      <c r="N272" s="20"/>
      <c r="O272" s="21"/>
      <c r="P272" s="320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</row>
    <row r="273" customFormat="false" ht="12.75" hidden="false" customHeight="true" outlineLevel="0" collapsed="false">
      <c r="A273" s="176"/>
      <c r="B273" s="173"/>
      <c r="C273" s="174"/>
      <c r="D273" s="175"/>
      <c r="E273" s="176"/>
      <c r="F273" s="390"/>
      <c r="G273" s="21"/>
      <c r="H273" s="21"/>
      <c r="I273" s="177"/>
      <c r="J273" s="177"/>
      <c r="K273" s="177"/>
      <c r="L273" s="177"/>
      <c r="M273" s="177"/>
      <c r="N273" s="20"/>
      <c r="O273" s="21"/>
      <c r="P273" s="320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</row>
    <row r="274" customFormat="false" ht="12.75" hidden="false" customHeight="true" outlineLevel="0" collapsed="false">
      <c r="A274" s="176"/>
      <c r="B274" s="173"/>
      <c r="C274" s="174"/>
      <c r="D274" s="175"/>
      <c r="E274" s="176"/>
      <c r="F274" s="390"/>
      <c r="G274" s="21"/>
      <c r="H274" s="21"/>
      <c r="I274" s="177"/>
      <c r="J274" s="177"/>
      <c r="K274" s="177"/>
      <c r="L274" s="177"/>
      <c r="M274" s="177"/>
      <c r="N274" s="20"/>
      <c r="O274" s="21"/>
      <c r="P274" s="320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</row>
    <row r="275" customFormat="false" ht="12.75" hidden="false" customHeight="true" outlineLevel="0" collapsed="false">
      <c r="A275" s="176"/>
      <c r="B275" s="173"/>
      <c r="C275" s="174"/>
      <c r="D275" s="175"/>
      <c r="E275" s="176"/>
      <c r="F275" s="390"/>
      <c r="G275" s="21"/>
      <c r="H275" s="21"/>
      <c r="I275" s="177"/>
      <c r="J275" s="177"/>
      <c r="K275" s="177"/>
      <c r="L275" s="177"/>
      <c r="M275" s="177"/>
      <c r="N275" s="20"/>
      <c r="O275" s="21"/>
      <c r="P275" s="320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</row>
    <row r="276" customFormat="false" ht="12.75" hidden="false" customHeight="true" outlineLevel="0" collapsed="false">
      <c r="A276" s="176"/>
      <c r="B276" s="173"/>
      <c r="C276" s="174"/>
      <c r="D276" s="175"/>
      <c r="E276" s="176"/>
      <c r="F276" s="390"/>
      <c r="G276" s="21"/>
      <c r="H276" s="21"/>
      <c r="I276" s="177"/>
      <c r="J276" s="177"/>
      <c r="K276" s="177"/>
      <c r="L276" s="177"/>
      <c r="M276" s="177"/>
      <c r="N276" s="20"/>
      <c r="O276" s="21"/>
      <c r="P276" s="320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</row>
    <row r="277" customFormat="false" ht="12.75" hidden="false" customHeight="true" outlineLevel="0" collapsed="false">
      <c r="A277" s="176"/>
      <c r="B277" s="173"/>
      <c r="C277" s="174"/>
      <c r="D277" s="175"/>
      <c r="E277" s="176"/>
      <c r="F277" s="390"/>
      <c r="G277" s="21"/>
      <c r="H277" s="21"/>
      <c r="I277" s="177"/>
      <c r="J277" s="177"/>
      <c r="K277" s="177"/>
      <c r="L277" s="177"/>
      <c r="M277" s="177"/>
      <c r="N277" s="20"/>
      <c r="O277" s="21"/>
      <c r="P277" s="320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</row>
    <row r="278" customFormat="false" ht="12.75" hidden="false" customHeight="true" outlineLevel="0" collapsed="false">
      <c r="A278" s="176"/>
      <c r="B278" s="173"/>
      <c r="C278" s="174"/>
      <c r="D278" s="175"/>
      <c r="E278" s="176"/>
      <c r="F278" s="390"/>
      <c r="G278" s="21"/>
      <c r="H278" s="21"/>
      <c r="I278" s="177"/>
      <c r="J278" s="177"/>
      <c r="K278" s="177"/>
      <c r="L278" s="177"/>
      <c r="M278" s="177"/>
      <c r="N278" s="20"/>
      <c r="O278" s="21"/>
      <c r="P278" s="320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</row>
    <row r="279" customFormat="false" ht="12.75" hidden="false" customHeight="true" outlineLevel="0" collapsed="false">
      <c r="A279" s="176"/>
      <c r="B279" s="173"/>
      <c r="C279" s="174"/>
      <c r="D279" s="175"/>
      <c r="E279" s="176"/>
      <c r="F279" s="390"/>
      <c r="G279" s="21"/>
      <c r="H279" s="21"/>
      <c r="I279" s="177"/>
      <c r="J279" s="177"/>
      <c r="K279" s="177"/>
      <c r="L279" s="177"/>
      <c r="M279" s="177"/>
      <c r="N279" s="20"/>
      <c r="O279" s="21"/>
      <c r="P279" s="320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</row>
    <row r="280" customFormat="false" ht="12.75" hidden="false" customHeight="true" outlineLevel="0" collapsed="false">
      <c r="A280" s="176"/>
      <c r="B280" s="173"/>
      <c r="C280" s="174"/>
      <c r="D280" s="175"/>
      <c r="E280" s="176"/>
      <c r="F280" s="390"/>
      <c r="G280" s="21"/>
      <c r="H280" s="21"/>
      <c r="I280" s="177"/>
      <c r="J280" s="177"/>
      <c r="K280" s="177"/>
      <c r="L280" s="177"/>
      <c r="M280" s="177"/>
      <c r="N280" s="20"/>
      <c r="O280" s="21"/>
      <c r="P280" s="320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</row>
    <row r="281" customFormat="false" ht="12.75" hidden="false" customHeight="true" outlineLevel="0" collapsed="false">
      <c r="A281" s="176"/>
      <c r="B281" s="173"/>
      <c r="C281" s="174"/>
      <c r="D281" s="175"/>
      <c r="E281" s="176"/>
      <c r="F281" s="390"/>
      <c r="G281" s="21"/>
      <c r="H281" s="21"/>
      <c r="I281" s="177"/>
      <c r="J281" s="177"/>
      <c r="K281" s="177"/>
      <c r="L281" s="177"/>
      <c r="M281" s="177"/>
      <c r="N281" s="20"/>
      <c r="O281" s="21"/>
      <c r="P281" s="320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</row>
    <row r="282" customFormat="false" ht="12.75" hidden="false" customHeight="true" outlineLevel="0" collapsed="false">
      <c r="A282" s="176"/>
      <c r="B282" s="173"/>
      <c r="C282" s="174"/>
      <c r="D282" s="175"/>
      <c r="E282" s="176"/>
      <c r="F282" s="390"/>
      <c r="G282" s="21"/>
      <c r="H282" s="21"/>
      <c r="I282" s="177"/>
      <c r="J282" s="177"/>
      <c r="K282" s="177"/>
      <c r="L282" s="177"/>
      <c r="M282" s="177"/>
      <c r="N282" s="20"/>
      <c r="O282" s="21"/>
      <c r="P282" s="320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</row>
    <row r="283" customFormat="false" ht="12.75" hidden="false" customHeight="true" outlineLevel="0" collapsed="false">
      <c r="A283" s="176"/>
      <c r="B283" s="173"/>
      <c r="C283" s="174"/>
      <c r="D283" s="175"/>
      <c r="E283" s="176"/>
      <c r="F283" s="390"/>
      <c r="G283" s="21"/>
      <c r="H283" s="21"/>
      <c r="I283" s="177"/>
      <c r="J283" s="177"/>
      <c r="K283" s="177"/>
      <c r="L283" s="177"/>
      <c r="M283" s="177"/>
      <c r="N283" s="20"/>
      <c r="O283" s="21"/>
      <c r="P283" s="320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</row>
    <row r="284" customFormat="false" ht="12.75" hidden="false" customHeight="true" outlineLevel="0" collapsed="false">
      <c r="A284" s="176"/>
      <c r="B284" s="173"/>
      <c r="C284" s="174"/>
      <c r="D284" s="175"/>
      <c r="E284" s="176"/>
      <c r="F284" s="390"/>
      <c r="G284" s="21"/>
      <c r="H284" s="21"/>
      <c r="I284" s="177"/>
      <c r="J284" s="177"/>
      <c r="K284" s="177"/>
      <c r="L284" s="177"/>
      <c r="M284" s="177"/>
      <c r="N284" s="20"/>
      <c r="O284" s="21"/>
      <c r="P284" s="320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</row>
    <row r="285" customFormat="false" ht="12.75" hidden="false" customHeight="true" outlineLevel="0" collapsed="false">
      <c r="A285" s="176"/>
      <c r="B285" s="173"/>
      <c r="C285" s="174"/>
      <c r="D285" s="175"/>
      <c r="E285" s="176"/>
      <c r="F285" s="390"/>
      <c r="G285" s="21"/>
      <c r="H285" s="21"/>
      <c r="I285" s="177"/>
      <c r="J285" s="177"/>
      <c r="K285" s="177"/>
      <c r="L285" s="177"/>
      <c r="M285" s="177"/>
      <c r="N285" s="20"/>
      <c r="O285" s="21"/>
      <c r="P285" s="320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</row>
    <row r="286" customFormat="false" ht="12.75" hidden="false" customHeight="true" outlineLevel="0" collapsed="false">
      <c r="A286" s="176"/>
      <c r="B286" s="173"/>
      <c r="C286" s="174"/>
      <c r="D286" s="175"/>
      <c r="E286" s="176"/>
      <c r="F286" s="390"/>
      <c r="G286" s="21"/>
      <c r="H286" s="21"/>
      <c r="I286" s="177"/>
      <c r="J286" s="177"/>
      <c r="K286" s="177"/>
      <c r="L286" s="177"/>
      <c r="M286" s="177"/>
      <c r="N286" s="20"/>
      <c r="O286" s="21"/>
      <c r="P286" s="320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</row>
    <row r="287" customFormat="false" ht="12.75" hidden="false" customHeight="true" outlineLevel="0" collapsed="false">
      <c r="A287" s="176"/>
      <c r="B287" s="173"/>
      <c r="C287" s="174"/>
      <c r="D287" s="175"/>
      <c r="E287" s="176"/>
      <c r="F287" s="390"/>
      <c r="G287" s="21"/>
      <c r="H287" s="21"/>
      <c r="I287" s="177"/>
      <c r="J287" s="177"/>
      <c r="K287" s="177"/>
      <c r="L287" s="177"/>
      <c r="M287" s="177"/>
      <c r="N287" s="20"/>
      <c r="O287" s="21"/>
      <c r="P287" s="320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</row>
    <row r="288" customFormat="false" ht="12.75" hidden="false" customHeight="true" outlineLevel="0" collapsed="false">
      <c r="A288" s="176"/>
      <c r="B288" s="173"/>
      <c r="C288" s="174"/>
      <c r="D288" s="175"/>
      <c r="E288" s="176"/>
      <c r="F288" s="390"/>
      <c r="G288" s="21"/>
      <c r="H288" s="21"/>
      <c r="I288" s="177"/>
      <c r="J288" s="177"/>
      <c r="K288" s="177"/>
      <c r="L288" s="177"/>
      <c r="M288" s="177"/>
      <c r="N288" s="20"/>
      <c r="O288" s="21"/>
      <c r="P288" s="320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</row>
    <row r="289" customFormat="false" ht="12.75" hidden="false" customHeight="true" outlineLevel="0" collapsed="false">
      <c r="A289" s="176"/>
      <c r="B289" s="173"/>
      <c r="C289" s="174"/>
      <c r="D289" s="175"/>
      <c r="E289" s="176"/>
      <c r="F289" s="390"/>
      <c r="G289" s="21"/>
      <c r="H289" s="21"/>
      <c r="I289" s="177"/>
      <c r="J289" s="177"/>
      <c r="K289" s="177"/>
      <c r="L289" s="177"/>
      <c r="M289" s="177"/>
      <c r="N289" s="20"/>
      <c r="O289" s="21"/>
      <c r="P289" s="320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</row>
    <row r="290" customFormat="false" ht="12.75" hidden="false" customHeight="true" outlineLevel="0" collapsed="false">
      <c r="A290" s="176"/>
      <c r="B290" s="173"/>
      <c r="C290" s="174"/>
      <c r="D290" s="175"/>
      <c r="E290" s="176"/>
      <c r="F290" s="390"/>
      <c r="G290" s="21"/>
      <c r="H290" s="21"/>
      <c r="I290" s="177"/>
      <c r="J290" s="177"/>
      <c r="K290" s="177"/>
      <c r="L290" s="177"/>
      <c r="M290" s="177"/>
      <c r="N290" s="20"/>
      <c r="O290" s="21"/>
      <c r="P290" s="320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</row>
    <row r="291" customFormat="false" ht="12.75" hidden="false" customHeight="true" outlineLevel="0" collapsed="false">
      <c r="A291" s="176"/>
      <c r="B291" s="173"/>
      <c r="C291" s="174"/>
      <c r="D291" s="175"/>
      <c r="E291" s="176"/>
      <c r="F291" s="390"/>
      <c r="G291" s="21"/>
      <c r="H291" s="21"/>
      <c r="I291" s="177"/>
      <c r="J291" s="177"/>
      <c r="K291" s="177"/>
      <c r="L291" s="177"/>
      <c r="M291" s="177"/>
      <c r="N291" s="20"/>
      <c r="O291" s="21"/>
      <c r="P291" s="320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</row>
    <row r="292" customFormat="false" ht="12.75" hidden="false" customHeight="true" outlineLevel="0" collapsed="false">
      <c r="A292" s="176"/>
      <c r="B292" s="173"/>
      <c r="C292" s="174"/>
      <c r="D292" s="175"/>
      <c r="E292" s="176"/>
      <c r="F292" s="390"/>
      <c r="G292" s="21"/>
      <c r="H292" s="21"/>
      <c r="I292" s="177"/>
      <c r="J292" s="177"/>
      <c r="K292" s="177"/>
      <c r="L292" s="177"/>
      <c r="M292" s="177"/>
      <c r="N292" s="20"/>
      <c r="O292" s="21"/>
      <c r="P292" s="320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</row>
    <row r="293" customFormat="false" ht="12.75" hidden="false" customHeight="true" outlineLevel="0" collapsed="false">
      <c r="A293" s="176"/>
      <c r="B293" s="173"/>
      <c r="C293" s="174"/>
      <c r="D293" s="175"/>
      <c r="E293" s="176"/>
      <c r="F293" s="390"/>
      <c r="G293" s="21"/>
      <c r="H293" s="21"/>
      <c r="I293" s="177"/>
      <c r="J293" s="177"/>
      <c r="K293" s="177"/>
      <c r="L293" s="177"/>
      <c r="M293" s="177"/>
      <c r="N293" s="20"/>
      <c r="O293" s="21"/>
      <c r="P293" s="320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</row>
    <row r="294" customFormat="false" ht="12.75" hidden="false" customHeight="true" outlineLevel="0" collapsed="false">
      <c r="A294" s="176"/>
      <c r="B294" s="173"/>
      <c r="C294" s="174"/>
      <c r="D294" s="175"/>
      <c r="E294" s="176"/>
      <c r="F294" s="390"/>
      <c r="G294" s="21"/>
      <c r="H294" s="21"/>
      <c r="I294" s="177"/>
      <c r="J294" s="177"/>
      <c r="K294" s="177"/>
      <c r="L294" s="177"/>
      <c r="M294" s="177"/>
      <c r="N294" s="20"/>
      <c r="O294" s="21"/>
      <c r="P294" s="320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</row>
    <row r="295" customFormat="false" ht="12.75" hidden="false" customHeight="true" outlineLevel="0" collapsed="false">
      <c r="A295" s="176"/>
      <c r="B295" s="173"/>
      <c r="C295" s="174"/>
      <c r="D295" s="175"/>
      <c r="E295" s="176"/>
      <c r="F295" s="390"/>
      <c r="G295" s="21"/>
      <c r="H295" s="21"/>
      <c r="I295" s="177"/>
      <c r="J295" s="177"/>
      <c r="K295" s="177"/>
      <c r="L295" s="177"/>
      <c r="M295" s="177"/>
      <c r="N295" s="20"/>
      <c r="O295" s="21"/>
      <c r="P295" s="320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</row>
    <row r="296" customFormat="false" ht="12.75" hidden="false" customHeight="true" outlineLevel="0" collapsed="false">
      <c r="A296" s="176"/>
      <c r="B296" s="173"/>
      <c r="C296" s="174"/>
      <c r="D296" s="175"/>
      <c r="E296" s="176"/>
      <c r="F296" s="390"/>
      <c r="G296" s="21"/>
      <c r="H296" s="21"/>
      <c r="I296" s="177"/>
      <c r="J296" s="177"/>
      <c r="K296" s="177"/>
      <c r="L296" s="177"/>
      <c r="M296" s="177"/>
      <c r="N296" s="20"/>
      <c r="O296" s="21"/>
      <c r="P296" s="320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</row>
    <row r="297" customFormat="false" ht="12.75" hidden="false" customHeight="true" outlineLevel="0" collapsed="false">
      <c r="A297" s="176"/>
      <c r="B297" s="173"/>
      <c r="C297" s="174"/>
      <c r="D297" s="175"/>
      <c r="E297" s="176"/>
      <c r="F297" s="390"/>
      <c r="G297" s="21"/>
      <c r="H297" s="21"/>
      <c r="I297" s="177"/>
      <c r="J297" s="177"/>
      <c r="K297" s="177"/>
      <c r="L297" s="177"/>
      <c r="M297" s="177"/>
      <c r="N297" s="20"/>
      <c r="O297" s="21"/>
      <c r="P297" s="320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</row>
    <row r="298" customFormat="false" ht="12.75" hidden="false" customHeight="true" outlineLevel="0" collapsed="false">
      <c r="A298" s="176"/>
      <c r="B298" s="173"/>
      <c r="C298" s="174"/>
      <c r="D298" s="175"/>
      <c r="E298" s="176"/>
      <c r="F298" s="390"/>
      <c r="G298" s="21"/>
      <c r="H298" s="21"/>
      <c r="I298" s="177"/>
      <c r="J298" s="177"/>
      <c r="K298" s="177"/>
      <c r="L298" s="177"/>
      <c r="M298" s="177"/>
      <c r="N298" s="20"/>
      <c r="O298" s="21"/>
      <c r="P298" s="320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</row>
    <row r="299" customFormat="false" ht="12.75" hidden="false" customHeight="true" outlineLevel="0" collapsed="false">
      <c r="A299" s="176"/>
      <c r="B299" s="173"/>
      <c r="C299" s="174"/>
      <c r="D299" s="175"/>
      <c r="E299" s="176"/>
      <c r="F299" s="390"/>
      <c r="G299" s="21"/>
      <c r="H299" s="21"/>
      <c r="I299" s="177"/>
      <c r="J299" s="177"/>
      <c r="K299" s="177"/>
      <c r="L299" s="177"/>
      <c r="M299" s="177"/>
      <c r="N299" s="20"/>
      <c r="O299" s="21"/>
      <c r="P299" s="320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</row>
    <row r="300" customFormat="false" ht="12.75" hidden="false" customHeight="true" outlineLevel="0" collapsed="false">
      <c r="A300" s="176"/>
      <c r="B300" s="173"/>
      <c r="C300" s="174"/>
      <c r="D300" s="175"/>
      <c r="E300" s="176"/>
      <c r="F300" s="390"/>
      <c r="G300" s="21"/>
      <c r="H300" s="21"/>
      <c r="I300" s="177"/>
      <c r="J300" s="177"/>
      <c r="K300" s="177"/>
      <c r="L300" s="177"/>
      <c r="M300" s="177"/>
      <c r="N300" s="20"/>
      <c r="O300" s="21"/>
      <c r="P300" s="320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</row>
    <row r="301" customFormat="false" ht="12.75" hidden="false" customHeight="true" outlineLevel="0" collapsed="false">
      <c r="A301" s="176"/>
      <c r="B301" s="173"/>
      <c r="C301" s="174"/>
      <c r="D301" s="175"/>
      <c r="E301" s="176"/>
      <c r="F301" s="390"/>
      <c r="G301" s="21"/>
      <c r="H301" s="21"/>
      <c r="I301" s="177"/>
      <c r="J301" s="177"/>
      <c r="K301" s="177"/>
      <c r="L301" s="177"/>
      <c r="M301" s="177"/>
      <c r="N301" s="20"/>
      <c r="O301" s="21"/>
      <c r="P301" s="320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</row>
    <row r="302" customFormat="false" ht="12.75" hidden="false" customHeight="true" outlineLevel="0" collapsed="false">
      <c r="A302" s="176"/>
      <c r="B302" s="173"/>
      <c r="C302" s="174"/>
      <c r="D302" s="175"/>
      <c r="E302" s="176"/>
      <c r="F302" s="390"/>
      <c r="G302" s="21"/>
      <c r="H302" s="21"/>
      <c r="I302" s="177"/>
      <c r="J302" s="177"/>
      <c r="K302" s="177"/>
      <c r="L302" s="177"/>
      <c r="M302" s="177"/>
      <c r="N302" s="20"/>
      <c r="O302" s="21"/>
      <c r="P302" s="320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</row>
    <row r="303" customFormat="false" ht="12.75" hidden="false" customHeight="true" outlineLevel="0" collapsed="false">
      <c r="A303" s="176"/>
      <c r="B303" s="173"/>
      <c r="C303" s="174"/>
      <c r="D303" s="175"/>
      <c r="E303" s="176"/>
      <c r="F303" s="390"/>
      <c r="G303" s="21"/>
      <c r="H303" s="21"/>
      <c r="I303" s="177"/>
      <c r="J303" s="177"/>
      <c r="K303" s="177"/>
      <c r="L303" s="177"/>
      <c r="M303" s="177"/>
      <c r="N303" s="20"/>
      <c r="O303" s="21"/>
      <c r="P303" s="320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</row>
    <row r="304" customFormat="false" ht="12.75" hidden="false" customHeight="true" outlineLevel="0" collapsed="false">
      <c r="A304" s="176"/>
      <c r="B304" s="173"/>
      <c r="C304" s="174"/>
      <c r="D304" s="175"/>
      <c r="E304" s="176"/>
      <c r="F304" s="390"/>
      <c r="G304" s="21"/>
      <c r="H304" s="21"/>
      <c r="I304" s="177"/>
      <c r="J304" s="177"/>
      <c r="K304" s="177"/>
      <c r="L304" s="177"/>
      <c r="M304" s="177"/>
      <c r="N304" s="20"/>
      <c r="O304" s="21"/>
      <c r="P304" s="320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</row>
    <row r="305" customFormat="false" ht="12.75" hidden="false" customHeight="true" outlineLevel="0" collapsed="false">
      <c r="A305" s="176"/>
      <c r="B305" s="173"/>
      <c r="C305" s="174"/>
      <c r="D305" s="175"/>
      <c r="E305" s="176"/>
      <c r="F305" s="390"/>
      <c r="G305" s="21"/>
      <c r="H305" s="21"/>
      <c r="I305" s="177"/>
      <c r="J305" s="177"/>
      <c r="K305" s="177"/>
      <c r="L305" s="177"/>
      <c r="M305" s="177"/>
      <c r="N305" s="20"/>
      <c r="O305" s="21"/>
      <c r="P305" s="320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</row>
    <row r="306" customFormat="false" ht="12.75" hidden="false" customHeight="true" outlineLevel="0" collapsed="false">
      <c r="A306" s="176"/>
      <c r="B306" s="173"/>
      <c r="C306" s="174"/>
      <c r="D306" s="175"/>
      <c r="E306" s="176"/>
      <c r="F306" s="390"/>
      <c r="G306" s="21"/>
      <c r="H306" s="21"/>
      <c r="I306" s="177"/>
      <c r="J306" s="177"/>
      <c r="K306" s="177"/>
      <c r="L306" s="177"/>
      <c r="M306" s="177"/>
      <c r="N306" s="20"/>
      <c r="O306" s="21"/>
      <c r="P306" s="320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</row>
    <row r="307" customFormat="false" ht="12.75" hidden="false" customHeight="true" outlineLevel="0" collapsed="false">
      <c r="A307" s="176"/>
      <c r="B307" s="173"/>
      <c r="C307" s="174"/>
      <c r="D307" s="175"/>
      <c r="E307" s="176"/>
      <c r="F307" s="390"/>
      <c r="G307" s="21"/>
      <c r="H307" s="21"/>
      <c r="I307" s="177"/>
      <c r="J307" s="177"/>
      <c r="K307" s="177"/>
      <c r="L307" s="177"/>
      <c r="M307" s="177"/>
      <c r="N307" s="20"/>
      <c r="O307" s="21"/>
      <c r="P307" s="320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</row>
    <row r="308" customFormat="false" ht="12.75" hidden="false" customHeight="true" outlineLevel="0" collapsed="false">
      <c r="A308" s="176"/>
      <c r="B308" s="173"/>
      <c r="C308" s="174"/>
      <c r="D308" s="175"/>
      <c r="E308" s="176"/>
      <c r="F308" s="390"/>
      <c r="G308" s="21"/>
      <c r="H308" s="21"/>
      <c r="I308" s="177"/>
      <c r="J308" s="177"/>
      <c r="K308" s="177"/>
      <c r="L308" s="177"/>
      <c r="M308" s="177"/>
      <c r="N308" s="20"/>
      <c r="O308" s="21"/>
      <c r="P308" s="320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</row>
    <row r="309" customFormat="false" ht="12.75" hidden="false" customHeight="true" outlineLevel="0" collapsed="false">
      <c r="A309" s="176"/>
      <c r="B309" s="173"/>
      <c r="C309" s="174"/>
      <c r="D309" s="175"/>
      <c r="E309" s="176"/>
      <c r="F309" s="390"/>
      <c r="G309" s="21"/>
      <c r="H309" s="21"/>
      <c r="I309" s="177"/>
      <c r="J309" s="177"/>
      <c r="K309" s="177"/>
      <c r="L309" s="177"/>
      <c r="M309" s="177"/>
      <c r="N309" s="20"/>
      <c r="O309" s="21"/>
      <c r="P309" s="320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</row>
    <row r="310" customFormat="false" ht="12.75" hidden="false" customHeight="true" outlineLevel="0" collapsed="false">
      <c r="A310" s="176"/>
      <c r="B310" s="173"/>
      <c r="C310" s="174"/>
      <c r="D310" s="175"/>
      <c r="E310" s="176"/>
      <c r="F310" s="390"/>
      <c r="G310" s="21"/>
      <c r="H310" s="21"/>
      <c r="I310" s="177"/>
      <c r="J310" s="177"/>
      <c r="K310" s="177"/>
      <c r="L310" s="177"/>
      <c r="M310" s="177"/>
      <c r="N310" s="20"/>
      <c r="O310" s="21"/>
      <c r="P310" s="320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</row>
    <row r="311" customFormat="false" ht="12.75" hidden="false" customHeight="true" outlineLevel="0" collapsed="false">
      <c r="A311" s="176"/>
      <c r="B311" s="173"/>
      <c r="C311" s="174"/>
      <c r="D311" s="175"/>
      <c r="E311" s="176"/>
      <c r="F311" s="390"/>
      <c r="G311" s="21"/>
      <c r="H311" s="21"/>
      <c r="I311" s="177"/>
      <c r="J311" s="177"/>
      <c r="K311" s="177"/>
      <c r="L311" s="177"/>
      <c r="M311" s="177"/>
      <c r="N311" s="20"/>
      <c r="O311" s="21"/>
      <c r="P311" s="320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</row>
    <row r="312" customFormat="false" ht="12.75" hidden="false" customHeight="true" outlineLevel="0" collapsed="false">
      <c r="A312" s="176"/>
      <c r="B312" s="173"/>
      <c r="C312" s="174"/>
      <c r="D312" s="175"/>
      <c r="E312" s="176"/>
      <c r="F312" s="390"/>
      <c r="G312" s="21"/>
      <c r="H312" s="21"/>
      <c r="I312" s="177"/>
      <c r="J312" s="177"/>
      <c r="K312" s="177"/>
      <c r="L312" s="177"/>
      <c r="M312" s="177"/>
      <c r="N312" s="20"/>
      <c r="O312" s="21"/>
      <c r="P312" s="320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</row>
    <row r="313" customFormat="false" ht="12.75" hidden="false" customHeight="true" outlineLevel="0" collapsed="false">
      <c r="A313" s="176"/>
      <c r="B313" s="173"/>
      <c r="C313" s="174"/>
      <c r="D313" s="175"/>
      <c r="E313" s="176"/>
      <c r="F313" s="390"/>
      <c r="G313" s="21"/>
      <c r="H313" s="21"/>
      <c r="I313" s="177"/>
      <c r="J313" s="177"/>
      <c r="K313" s="177"/>
      <c r="L313" s="177"/>
      <c r="M313" s="177"/>
      <c r="N313" s="20"/>
      <c r="O313" s="21"/>
      <c r="P313" s="320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</row>
    <row r="314" customFormat="false" ht="12.75" hidden="false" customHeight="true" outlineLevel="0" collapsed="false">
      <c r="A314" s="176"/>
      <c r="B314" s="173"/>
      <c r="C314" s="174"/>
      <c r="D314" s="175"/>
      <c r="E314" s="176"/>
      <c r="F314" s="390"/>
      <c r="G314" s="21"/>
      <c r="H314" s="21"/>
      <c r="I314" s="177"/>
      <c r="J314" s="177"/>
      <c r="K314" s="177"/>
      <c r="L314" s="177"/>
      <c r="M314" s="177"/>
      <c r="N314" s="20"/>
      <c r="O314" s="21"/>
      <c r="P314" s="320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</row>
    <row r="315" customFormat="false" ht="12.75" hidden="false" customHeight="true" outlineLevel="0" collapsed="false">
      <c r="A315" s="176"/>
      <c r="B315" s="173"/>
      <c r="C315" s="174"/>
      <c r="D315" s="175"/>
      <c r="E315" s="176"/>
      <c r="F315" s="390"/>
      <c r="G315" s="21"/>
      <c r="H315" s="21"/>
      <c r="I315" s="177"/>
      <c r="J315" s="177"/>
      <c r="K315" s="177"/>
      <c r="L315" s="177"/>
      <c r="M315" s="177"/>
      <c r="N315" s="20"/>
      <c r="O315" s="21"/>
      <c r="P315" s="320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</row>
    <row r="316" customFormat="false" ht="12.75" hidden="false" customHeight="true" outlineLevel="0" collapsed="false">
      <c r="A316" s="176"/>
      <c r="B316" s="173"/>
      <c r="C316" s="174"/>
      <c r="D316" s="175"/>
      <c r="E316" s="176"/>
      <c r="F316" s="390"/>
      <c r="G316" s="21"/>
      <c r="H316" s="21"/>
      <c r="I316" s="177"/>
      <c r="J316" s="177"/>
      <c r="K316" s="177"/>
      <c r="L316" s="177"/>
      <c r="M316" s="177"/>
      <c r="N316" s="20"/>
      <c r="O316" s="21"/>
      <c r="P316" s="320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</row>
    <row r="317" customFormat="false" ht="12.75" hidden="false" customHeight="true" outlineLevel="0" collapsed="false">
      <c r="A317" s="176"/>
      <c r="B317" s="173"/>
      <c r="C317" s="174"/>
      <c r="D317" s="175"/>
      <c r="E317" s="176"/>
      <c r="F317" s="390"/>
      <c r="G317" s="21"/>
      <c r="H317" s="21"/>
      <c r="I317" s="177"/>
      <c r="J317" s="177"/>
      <c r="K317" s="177"/>
      <c r="L317" s="177"/>
      <c r="M317" s="177"/>
      <c r="N317" s="20"/>
      <c r="O317" s="21"/>
      <c r="P317" s="320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</row>
    <row r="318" customFormat="false" ht="12.75" hidden="false" customHeight="true" outlineLevel="0" collapsed="false">
      <c r="A318" s="176"/>
      <c r="B318" s="173"/>
      <c r="C318" s="174"/>
      <c r="D318" s="175"/>
      <c r="E318" s="176"/>
      <c r="F318" s="390"/>
      <c r="G318" s="21"/>
      <c r="H318" s="21"/>
      <c r="I318" s="177"/>
      <c r="J318" s="177"/>
      <c r="K318" s="177"/>
      <c r="L318" s="177"/>
      <c r="M318" s="177"/>
      <c r="N318" s="20"/>
      <c r="O318" s="21"/>
      <c r="P318" s="320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</row>
    <row r="319" customFormat="false" ht="12.75" hidden="false" customHeight="true" outlineLevel="0" collapsed="false">
      <c r="A319" s="176"/>
      <c r="B319" s="173"/>
      <c r="C319" s="174"/>
      <c r="D319" s="175"/>
      <c r="E319" s="176"/>
      <c r="F319" s="390"/>
      <c r="G319" s="21"/>
      <c r="H319" s="21"/>
      <c r="I319" s="177"/>
      <c r="J319" s="177"/>
      <c r="K319" s="177"/>
      <c r="L319" s="177"/>
      <c r="M319" s="177"/>
      <c r="N319" s="20"/>
      <c r="O319" s="21"/>
      <c r="P319" s="320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</row>
    <row r="320" customFormat="false" ht="12.75" hidden="false" customHeight="true" outlineLevel="0" collapsed="false">
      <c r="A320" s="176"/>
      <c r="B320" s="173"/>
      <c r="C320" s="174"/>
      <c r="D320" s="175"/>
      <c r="E320" s="176"/>
      <c r="F320" s="390"/>
      <c r="G320" s="21"/>
      <c r="H320" s="21"/>
      <c r="I320" s="177"/>
      <c r="J320" s="177"/>
      <c r="K320" s="177"/>
      <c r="L320" s="177"/>
      <c r="M320" s="177"/>
      <c r="N320" s="20"/>
      <c r="O320" s="21"/>
      <c r="P320" s="320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</row>
    <row r="321" customFormat="false" ht="12.75" hidden="false" customHeight="true" outlineLevel="0" collapsed="false">
      <c r="A321" s="176"/>
      <c r="B321" s="173"/>
      <c r="C321" s="174"/>
      <c r="D321" s="175"/>
      <c r="E321" s="176"/>
      <c r="F321" s="390"/>
      <c r="G321" s="21"/>
      <c r="H321" s="21"/>
      <c r="I321" s="177"/>
      <c r="J321" s="177"/>
      <c r="K321" s="177"/>
      <c r="L321" s="177"/>
      <c r="M321" s="177"/>
      <c r="N321" s="20"/>
      <c r="O321" s="21"/>
      <c r="P321" s="320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</row>
    <row r="322" customFormat="false" ht="12.75" hidden="false" customHeight="true" outlineLevel="0" collapsed="false">
      <c r="A322" s="176"/>
      <c r="B322" s="173"/>
      <c r="C322" s="174"/>
      <c r="D322" s="175"/>
      <c r="E322" s="176"/>
      <c r="F322" s="390"/>
      <c r="G322" s="21"/>
      <c r="H322" s="21"/>
      <c r="I322" s="177"/>
      <c r="J322" s="177"/>
      <c r="K322" s="177"/>
      <c r="L322" s="177"/>
      <c r="M322" s="177"/>
      <c r="N322" s="20"/>
      <c r="O322" s="21"/>
      <c r="P322" s="320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</row>
    <row r="323" customFormat="false" ht="12.75" hidden="false" customHeight="true" outlineLevel="0" collapsed="false">
      <c r="A323" s="176"/>
      <c r="B323" s="173"/>
      <c r="C323" s="174"/>
      <c r="D323" s="175"/>
      <c r="E323" s="176"/>
      <c r="F323" s="390"/>
      <c r="G323" s="21"/>
      <c r="H323" s="21"/>
      <c r="I323" s="177"/>
      <c r="J323" s="177"/>
      <c r="K323" s="177"/>
      <c r="L323" s="177"/>
      <c r="M323" s="177"/>
      <c r="N323" s="20"/>
      <c r="O323" s="21"/>
      <c r="P323" s="320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</row>
    <row r="324" customFormat="false" ht="12.75" hidden="false" customHeight="true" outlineLevel="0" collapsed="false">
      <c r="A324" s="176"/>
      <c r="B324" s="173"/>
      <c r="C324" s="174"/>
      <c r="D324" s="175"/>
      <c r="E324" s="176"/>
      <c r="F324" s="390"/>
      <c r="G324" s="21"/>
      <c r="H324" s="21"/>
      <c r="I324" s="177"/>
      <c r="J324" s="177"/>
      <c r="K324" s="177"/>
      <c r="L324" s="177"/>
      <c r="M324" s="177"/>
      <c r="N324" s="20"/>
      <c r="O324" s="21"/>
      <c r="P324" s="320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</row>
    <row r="325" customFormat="false" ht="12.75" hidden="false" customHeight="true" outlineLevel="0" collapsed="false">
      <c r="A325" s="176"/>
      <c r="B325" s="173"/>
      <c r="C325" s="174"/>
      <c r="D325" s="175"/>
      <c r="E325" s="176"/>
      <c r="F325" s="390"/>
      <c r="G325" s="21"/>
      <c r="H325" s="21"/>
      <c r="I325" s="177"/>
      <c r="J325" s="177"/>
      <c r="K325" s="177"/>
      <c r="L325" s="177"/>
      <c r="M325" s="177"/>
      <c r="N325" s="20"/>
      <c r="O325" s="21"/>
      <c r="P325" s="320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</row>
    <row r="326" customFormat="false" ht="12.75" hidden="false" customHeight="true" outlineLevel="0" collapsed="false">
      <c r="A326" s="176"/>
      <c r="B326" s="173"/>
      <c r="C326" s="174"/>
      <c r="D326" s="175"/>
      <c r="E326" s="176"/>
      <c r="F326" s="390"/>
      <c r="G326" s="21"/>
      <c r="H326" s="21"/>
      <c r="I326" s="177"/>
      <c r="J326" s="177"/>
      <c r="K326" s="177"/>
      <c r="L326" s="177"/>
      <c r="M326" s="177"/>
      <c r="N326" s="20"/>
      <c r="O326" s="21"/>
      <c r="P326" s="320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</row>
    <row r="327" customFormat="false" ht="12.75" hidden="false" customHeight="true" outlineLevel="0" collapsed="false">
      <c r="A327" s="176"/>
      <c r="B327" s="173"/>
      <c r="C327" s="174"/>
      <c r="D327" s="175"/>
      <c r="E327" s="176"/>
      <c r="F327" s="390"/>
      <c r="G327" s="21"/>
      <c r="H327" s="21"/>
      <c r="I327" s="177"/>
      <c r="J327" s="177"/>
      <c r="K327" s="177"/>
      <c r="L327" s="177"/>
      <c r="M327" s="177"/>
      <c r="N327" s="20"/>
      <c r="O327" s="21"/>
      <c r="P327" s="320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</row>
    <row r="328" customFormat="false" ht="12.75" hidden="false" customHeight="true" outlineLevel="0" collapsed="false">
      <c r="A328" s="176"/>
      <c r="B328" s="173"/>
      <c r="C328" s="174"/>
      <c r="D328" s="175"/>
      <c r="E328" s="176"/>
      <c r="F328" s="390"/>
      <c r="G328" s="21"/>
      <c r="H328" s="21"/>
      <c r="I328" s="177"/>
      <c r="J328" s="177"/>
      <c r="K328" s="177"/>
      <c r="L328" s="177"/>
      <c r="M328" s="177"/>
      <c r="N328" s="20"/>
      <c r="O328" s="21"/>
      <c r="P328" s="320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</row>
    <row r="329" customFormat="false" ht="12.75" hidden="false" customHeight="true" outlineLevel="0" collapsed="false">
      <c r="A329" s="176"/>
      <c r="B329" s="173"/>
      <c r="C329" s="174"/>
      <c r="D329" s="175"/>
      <c r="E329" s="176"/>
      <c r="F329" s="390"/>
      <c r="G329" s="21"/>
      <c r="H329" s="21"/>
      <c r="I329" s="177"/>
      <c r="J329" s="177"/>
      <c r="K329" s="177"/>
      <c r="L329" s="177"/>
      <c r="M329" s="177"/>
      <c r="N329" s="20"/>
      <c r="O329" s="21"/>
      <c r="P329" s="320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</row>
    <row r="330" customFormat="false" ht="12.75" hidden="false" customHeight="true" outlineLevel="0" collapsed="false">
      <c r="A330" s="176"/>
      <c r="B330" s="173"/>
      <c r="C330" s="174"/>
      <c r="D330" s="175"/>
      <c r="E330" s="176"/>
      <c r="F330" s="390"/>
      <c r="G330" s="21"/>
      <c r="H330" s="21"/>
      <c r="I330" s="177"/>
      <c r="J330" s="177"/>
      <c r="K330" s="177"/>
      <c r="L330" s="177"/>
      <c r="M330" s="177"/>
      <c r="N330" s="20"/>
      <c r="O330" s="21"/>
      <c r="P330" s="320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</row>
    <row r="331" customFormat="false" ht="12.75" hidden="false" customHeight="true" outlineLevel="0" collapsed="false">
      <c r="A331" s="176"/>
      <c r="B331" s="173"/>
      <c r="C331" s="174"/>
      <c r="D331" s="175"/>
      <c r="E331" s="176"/>
      <c r="F331" s="390"/>
      <c r="G331" s="21"/>
      <c r="H331" s="21"/>
      <c r="I331" s="177"/>
      <c r="J331" s="177"/>
      <c r="K331" s="177"/>
      <c r="L331" s="177"/>
      <c r="M331" s="177"/>
      <c r="N331" s="20"/>
      <c r="O331" s="21"/>
      <c r="P331" s="320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</row>
    <row r="332" customFormat="false" ht="12.75" hidden="false" customHeight="true" outlineLevel="0" collapsed="false">
      <c r="A332" s="176"/>
      <c r="B332" s="173"/>
      <c r="C332" s="174"/>
      <c r="D332" s="175"/>
      <c r="E332" s="176"/>
      <c r="F332" s="390"/>
      <c r="G332" s="21"/>
      <c r="H332" s="21"/>
      <c r="I332" s="177"/>
      <c r="J332" s="177"/>
      <c r="K332" s="177"/>
      <c r="L332" s="177"/>
      <c r="M332" s="177"/>
      <c r="N332" s="20"/>
      <c r="O332" s="21"/>
      <c r="P332" s="320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</row>
    <row r="333" customFormat="false" ht="12.75" hidden="false" customHeight="true" outlineLevel="0" collapsed="false">
      <c r="A333" s="176"/>
      <c r="B333" s="173"/>
      <c r="C333" s="174"/>
      <c r="D333" s="175"/>
      <c r="E333" s="176"/>
      <c r="F333" s="390"/>
      <c r="G333" s="21"/>
      <c r="H333" s="21"/>
      <c r="I333" s="177"/>
      <c r="J333" s="177"/>
      <c r="K333" s="177"/>
      <c r="L333" s="177"/>
      <c r="M333" s="177"/>
      <c r="N333" s="20"/>
      <c r="O333" s="21"/>
      <c r="P333" s="320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</row>
    <row r="334" customFormat="false" ht="12.75" hidden="false" customHeight="true" outlineLevel="0" collapsed="false">
      <c r="A334" s="176"/>
      <c r="B334" s="173"/>
      <c r="C334" s="174"/>
      <c r="D334" s="175"/>
      <c r="E334" s="176"/>
      <c r="F334" s="390"/>
      <c r="G334" s="21"/>
      <c r="H334" s="21"/>
      <c r="I334" s="177"/>
      <c r="J334" s="177"/>
      <c r="K334" s="177"/>
      <c r="L334" s="177"/>
      <c r="M334" s="177"/>
      <c r="N334" s="20"/>
      <c r="O334" s="21"/>
      <c r="P334" s="320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</row>
    <row r="335" customFormat="false" ht="12.75" hidden="false" customHeight="true" outlineLevel="0" collapsed="false">
      <c r="A335" s="176"/>
      <c r="B335" s="173"/>
      <c r="C335" s="174"/>
      <c r="D335" s="175"/>
      <c r="E335" s="176"/>
      <c r="F335" s="390"/>
      <c r="G335" s="21"/>
      <c r="H335" s="21"/>
      <c r="I335" s="177"/>
      <c r="J335" s="177"/>
      <c r="K335" s="177"/>
      <c r="L335" s="177"/>
      <c r="M335" s="177"/>
      <c r="N335" s="20"/>
      <c r="O335" s="21"/>
      <c r="P335" s="320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</row>
    <row r="336" customFormat="false" ht="12.75" hidden="false" customHeight="true" outlineLevel="0" collapsed="false">
      <c r="A336" s="176"/>
      <c r="B336" s="173"/>
      <c r="C336" s="174"/>
      <c r="D336" s="175"/>
      <c r="E336" s="176"/>
      <c r="F336" s="390"/>
      <c r="G336" s="21"/>
      <c r="H336" s="21"/>
      <c r="I336" s="177"/>
      <c r="J336" s="177"/>
      <c r="K336" s="177"/>
      <c r="L336" s="177"/>
      <c r="M336" s="177"/>
      <c r="N336" s="20"/>
      <c r="O336" s="21"/>
      <c r="P336" s="320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</row>
    <row r="337" customFormat="false" ht="12.75" hidden="false" customHeight="true" outlineLevel="0" collapsed="false">
      <c r="A337" s="176"/>
      <c r="B337" s="173"/>
      <c r="C337" s="174"/>
      <c r="D337" s="175"/>
      <c r="E337" s="176"/>
      <c r="F337" s="390"/>
      <c r="G337" s="21"/>
      <c r="H337" s="21"/>
      <c r="I337" s="177"/>
      <c r="J337" s="177"/>
      <c r="K337" s="177"/>
      <c r="L337" s="177"/>
      <c r="M337" s="177"/>
      <c r="N337" s="20"/>
      <c r="O337" s="21"/>
      <c r="P337" s="320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</row>
    <row r="338" customFormat="false" ht="12.75" hidden="false" customHeight="true" outlineLevel="0" collapsed="false">
      <c r="A338" s="176"/>
      <c r="B338" s="173"/>
      <c r="C338" s="174"/>
      <c r="D338" s="175"/>
      <c r="E338" s="176"/>
      <c r="F338" s="390"/>
      <c r="G338" s="21"/>
      <c r="H338" s="21"/>
      <c r="I338" s="177"/>
      <c r="J338" s="177"/>
      <c r="K338" s="177"/>
      <c r="L338" s="177"/>
      <c r="M338" s="177"/>
      <c r="N338" s="20"/>
      <c r="O338" s="21"/>
      <c r="P338" s="320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</row>
    <row r="339" customFormat="false" ht="12.75" hidden="false" customHeight="true" outlineLevel="0" collapsed="false">
      <c r="A339" s="176"/>
      <c r="B339" s="173"/>
      <c r="C339" s="174"/>
      <c r="D339" s="175"/>
      <c r="E339" s="176"/>
      <c r="F339" s="390"/>
      <c r="G339" s="21"/>
      <c r="H339" s="21"/>
      <c r="I339" s="177"/>
      <c r="J339" s="177"/>
      <c r="K339" s="177"/>
      <c r="L339" s="177"/>
      <c r="M339" s="177"/>
      <c r="N339" s="20"/>
      <c r="O339" s="21"/>
      <c r="P339" s="320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</row>
    <row r="340" customFormat="false" ht="12.75" hidden="false" customHeight="true" outlineLevel="0" collapsed="false">
      <c r="A340" s="176"/>
      <c r="B340" s="173"/>
      <c r="C340" s="174"/>
      <c r="D340" s="175"/>
      <c r="E340" s="176"/>
      <c r="F340" s="390"/>
      <c r="G340" s="21"/>
      <c r="H340" s="21"/>
      <c r="I340" s="177"/>
      <c r="J340" s="177"/>
      <c r="K340" s="177"/>
      <c r="L340" s="177"/>
      <c r="M340" s="177"/>
      <c r="N340" s="20"/>
      <c r="O340" s="21"/>
      <c r="P340" s="320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</row>
    <row r="341" customFormat="false" ht="12.75" hidden="false" customHeight="true" outlineLevel="0" collapsed="false">
      <c r="A341" s="176"/>
      <c r="B341" s="173"/>
      <c r="C341" s="174"/>
      <c r="D341" s="175"/>
      <c r="E341" s="176"/>
      <c r="F341" s="390"/>
      <c r="G341" s="21"/>
      <c r="H341" s="21"/>
      <c r="I341" s="177"/>
      <c r="J341" s="177"/>
      <c r="K341" s="177"/>
      <c r="L341" s="177"/>
      <c r="M341" s="177"/>
      <c r="N341" s="20"/>
      <c r="O341" s="21"/>
      <c r="P341" s="320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</row>
    <row r="342" customFormat="false" ht="12.75" hidden="false" customHeight="true" outlineLevel="0" collapsed="false">
      <c r="A342" s="176"/>
      <c r="B342" s="173"/>
      <c r="C342" s="174"/>
      <c r="D342" s="175"/>
      <c r="E342" s="176"/>
      <c r="F342" s="390"/>
      <c r="G342" s="21"/>
      <c r="H342" s="21"/>
      <c r="I342" s="177"/>
      <c r="J342" s="177"/>
      <c r="K342" s="177"/>
      <c r="L342" s="177"/>
      <c r="M342" s="177"/>
      <c r="N342" s="20"/>
      <c r="O342" s="21"/>
      <c r="P342" s="320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</row>
    <row r="343" customFormat="false" ht="12.75" hidden="false" customHeight="true" outlineLevel="0" collapsed="false">
      <c r="A343" s="176"/>
      <c r="B343" s="173"/>
      <c r="C343" s="174"/>
      <c r="D343" s="175"/>
      <c r="E343" s="176"/>
      <c r="F343" s="390"/>
      <c r="G343" s="21"/>
      <c r="H343" s="21"/>
      <c r="I343" s="177"/>
      <c r="J343" s="177"/>
      <c r="K343" s="177"/>
      <c r="L343" s="177"/>
      <c r="M343" s="177"/>
      <c r="N343" s="20"/>
      <c r="O343" s="21"/>
      <c r="P343" s="320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</row>
    <row r="344" customFormat="false" ht="12.75" hidden="false" customHeight="true" outlineLevel="0" collapsed="false">
      <c r="A344" s="176"/>
      <c r="B344" s="173"/>
      <c r="C344" s="174"/>
      <c r="D344" s="175"/>
      <c r="E344" s="176"/>
      <c r="F344" s="390"/>
      <c r="G344" s="21"/>
      <c r="H344" s="21"/>
      <c r="I344" s="177"/>
      <c r="J344" s="177"/>
      <c r="K344" s="177"/>
      <c r="L344" s="177"/>
      <c r="M344" s="177"/>
      <c r="N344" s="20"/>
      <c r="O344" s="21"/>
      <c r="P344" s="320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</row>
    <row r="345" customFormat="false" ht="12.75" hidden="false" customHeight="true" outlineLevel="0" collapsed="false">
      <c r="A345" s="176"/>
      <c r="B345" s="173"/>
      <c r="C345" s="174"/>
      <c r="D345" s="175"/>
      <c r="E345" s="176"/>
      <c r="F345" s="390"/>
      <c r="G345" s="21"/>
      <c r="H345" s="21"/>
      <c r="I345" s="177"/>
      <c r="J345" s="177"/>
      <c r="K345" s="177"/>
      <c r="L345" s="177"/>
      <c r="M345" s="177"/>
      <c r="N345" s="20"/>
      <c r="O345" s="21"/>
      <c r="P345" s="320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</row>
    <row r="346" customFormat="false" ht="12.75" hidden="false" customHeight="true" outlineLevel="0" collapsed="false">
      <c r="A346" s="176"/>
      <c r="B346" s="173"/>
      <c r="C346" s="174"/>
      <c r="D346" s="175"/>
      <c r="E346" s="176"/>
      <c r="F346" s="390"/>
      <c r="G346" s="21"/>
      <c r="H346" s="21"/>
      <c r="I346" s="177"/>
      <c r="J346" s="177"/>
      <c r="K346" s="177"/>
      <c r="L346" s="177"/>
      <c r="M346" s="177"/>
      <c r="N346" s="20"/>
      <c r="O346" s="21"/>
      <c r="P346" s="320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</row>
    <row r="347" customFormat="false" ht="12.75" hidden="false" customHeight="true" outlineLevel="0" collapsed="false">
      <c r="A347" s="176"/>
      <c r="B347" s="173"/>
      <c r="C347" s="174"/>
      <c r="D347" s="175"/>
      <c r="E347" s="176"/>
      <c r="F347" s="390"/>
      <c r="G347" s="21"/>
      <c r="H347" s="21"/>
      <c r="I347" s="177"/>
      <c r="J347" s="177"/>
      <c r="K347" s="177"/>
      <c r="L347" s="177"/>
      <c r="M347" s="177"/>
      <c r="N347" s="20"/>
      <c r="O347" s="21"/>
      <c r="P347" s="320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</row>
    <row r="348" customFormat="false" ht="12.75" hidden="false" customHeight="true" outlineLevel="0" collapsed="false">
      <c r="A348" s="176"/>
      <c r="B348" s="173"/>
      <c r="C348" s="174"/>
      <c r="D348" s="175"/>
      <c r="E348" s="176"/>
      <c r="F348" s="390"/>
      <c r="G348" s="21"/>
      <c r="H348" s="21"/>
      <c r="I348" s="177"/>
      <c r="J348" s="177"/>
      <c r="K348" s="177"/>
      <c r="L348" s="177"/>
      <c r="M348" s="177"/>
      <c r="N348" s="20"/>
      <c r="O348" s="21"/>
      <c r="P348" s="320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</row>
    <row r="349" customFormat="false" ht="12.75" hidden="false" customHeight="true" outlineLevel="0" collapsed="false">
      <c r="A349" s="176"/>
      <c r="B349" s="173"/>
      <c r="C349" s="174"/>
      <c r="D349" s="175"/>
      <c r="E349" s="176"/>
      <c r="F349" s="390"/>
      <c r="G349" s="21"/>
      <c r="H349" s="21"/>
      <c r="I349" s="177"/>
      <c r="J349" s="177"/>
      <c r="K349" s="177"/>
      <c r="L349" s="177"/>
      <c r="M349" s="177"/>
      <c r="N349" s="20"/>
      <c r="O349" s="21"/>
      <c r="P349" s="320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</row>
    <row r="350" customFormat="false" ht="12.75" hidden="false" customHeight="true" outlineLevel="0" collapsed="false">
      <c r="A350" s="176"/>
      <c r="B350" s="173"/>
      <c r="C350" s="174"/>
      <c r="D350" s="175"/>
      <c r="E350" s="176"/>
      <c r="F350" s="390"/>
      <c r="G350" s="21"/>
      <c r="H350" s="21"/>
      <c r="I350" s="177"/>
      <c r="J350" s="177"/>
      <c r="K350" s="177"/>
      <c r="L350" s="177"/>
      <c r="M350" s="177"/>
      <c r="N350" s="20"/>
      <c r="O350" s="21"/>
      <c r="P350" s="320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</row>
    <row r="351" customFormat="false" ht="12.75" hidden="false" customHeight="true" outlineLevel="0" collapsed="false">
      <c r="A351" s="176"/>
      <c r="B351" s="173"/>
      <c r="C351" s="174"/>
      <c r="D351" s="175"/>
      <c r="E351" s="176"/>
      <c r="F351" s="390"/>
      <c r="G351" s="21"/>
      <c r="H351" s="21"/>
      <c r="I351" s="177"/>
      <c r="J351" s="177"/>
      <c r="K351" s="177"/>
      <c r="L351" s="177"/>
      <c r="M351" s="177"/>
      <c r="N351" s="20"/>
      <c r="O351" s="21"/>
      <c r="P351" s="320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</row>
    <row r="352" customFormat="false" ht="12.75" hidden="false" customHeight="true" outlineLevel="0" collapsed="false">
      <c r="A352" s="176"/>
      <c r="B352" s="173"/>
      <c r="C352" s="174"/>
      <c r="D352" s="175"/>
      <c r="E352" s="176"/>
      <c r="F352" s="390"/>
      <c r="G352" s="21"/>
      <c r="H352" s="21"/>
      <c r="I352" s="177"/>
      <c r="J352" s="177"/>
      <c r="K352" s="177"/>
      <c r="L352" s="177"/>
      <c r="M352" s="177"/>
      <c r="N352" s="20"/>
      <c r="O352" s="21"/>
      <c r="P352" s="320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</row>
    <row r="353" customFormat="false" ht="12.75" hidden="false" customHeight="true" outlineLevel="0" collapsed="false">
      <c r="A353" s="176"/>
      <c r="B353" s="173"/>
      <c r="C353" s="174"/>
      <c r="D353" s="175"/>
      <c r="E353" s="176"/>
      <c r="F353" s="390"/>
      <c r="G353" s="21"/>
      <c r="H353" s="21"/>
      <c r="I353" s="177"/>
      <c r="J353" s="177"/>
      <c r="K353" s="177"/>
      <c r="L353" s="177"/>
      <c r="M353" s="177"/>
      <c r="N353" s="20"/>
      <c r="O353" s="21"/>
      <c r="P353" s="320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</row>
    <row r="354" customFormat="false" ht="12.75" hidden="false" customHeight="true" outlineLevel="0" collapsed="false">
      <c r="A354" s="176"/>
      <c r="B354" s="173"/>
      <c r="C354" s="174"/>
      <c r="D354" s="175"/>
      <c r="E354" s="176"/>
      <c r="F354" s="390"/>
      <c r="G354" s="21"/>
      <c r="H354" s="21"/>
      <c r="I354" s="177"/>
      <c r="J354" s="177"/>
      <c r="K354" s="177"/>
      <c r="L354" s="177"/>
      <c r="M354" s="177"/>
      <c r="N354" s="20"/>
      <c r="O354" s="21"/>
      <c r="P354" s="320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</row>
    <row r="355" customFormat="false" ht="12.75" hidden="false" customHeight="true" outlineLevel="0" collapsed="false">
      <c r="A355" s="176"/>
      <c r="B355" s="173"/>
      <c r="C355" s="174"/>
      <c r="D355" s="175"/>
      <c r="E355" s="176"/>
      <c r="F355" s="390"/>
      <c r="G355" s="21"/>
      <c r="H355" s="21"/>
      <c r="I355" s="177"/>
      <c r="J355" s="177"/>
      <c r="K355" s="177"/>
      <c r="L355" s="177"/>
      <c r="M355" s="177"/>
      <c r="N355" s="20"/>
      <c r="O355" s="21"/>
      <c r="P355" s="320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</row>
    <row r="356" customFormat="false" ht="12.75" hidden="false" customHeight="true" outlineLevel="0" collapsed="false">
      <c r="A356" s="176"/>
      <c r="B356" s="173"/>
      <c r="C356" s="174"/>
      <c r="D356" s="175"/>
      <c r="E356" s="176"/>
      <c r="F356" s="390"/>
      <c r="G356" s="21"/>
      <c r="H356" s="21"/>
      <c r="I356" s="177"/>
      <c r="J356" s="177"/>
      <c r="K356" s="177"/>
      <c r="L356" s="177"/>
      <c r="M356" s="177"/>
      <c r="N356" s="20"/>
      <c r="O356" s="21"/>
      <c r="P356" s="320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</row>
    <row r="357" customFormat="false" ht="12.75" hidden="false" customHeight="true" outlineLevel="0" collapsed="false">
      <c r="A357" s="176"/>
      <c r="B357" s="173"/>
      <c r="C357" s="174"/>
      <c r="D357" s="175"/>
      <c r="E357" s="176"/>
      <c r="F357" s="390"/>
      <c r="G357" s="21"/>
      <c r="H357" s="21"/>
      <c r="I357" s="177"/>
      <c r="J357" s="177"/>
      <c r="K357" s="177"/>
      <c r="L357" s="177"/>
      <c r="M357" s="177"/>
      <c r="N357" s="20"/>
      <c r="O357" s="21"/>
      <c r="P357" s="320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</row>
    <row r="358" customFormat="false" ht="12.75" hidden="false" customHeight="true" outlineLevel="0" collapsed="false">
      <c r="A358" s="176"/>
      <c r="B358" s="173"/>
      <c r="C358" s="174"/>
      <c r="D358" s="175"/>
      <c r="E358" s="176"/>
      <c r="F358" s="390"/>
      <c r="G358" s="21"/>
      <c r="H358" s="21"/>
      <c r="I358" s="177"/>
      <c r="J358" s="177"/>
      <c r="K358" s="177"/>
      <c r="L358" s="177"/>
      <c r="M358" s="177"/>
      <c r="N358" s="20"/>
      <c r="O358" s="21"/>
      <c r="P358" s="320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</row>
    <row r="359" customFormat="false" ht="12.75" hidden="false" customHeight="true" outlineLevel="0" collapsed="false">
      <c r="A359" s="176"/>
      <c r="B359" s="173"/>
      <c r="C359" s="174"/>
      <c r="D359" s="175"/>
      <c r="E359" s="176"/>
      <c r="F359" s="390"/>
      <c r="G359" s="21"/>
      <c r="H359" s="21"/>
      <c r="I359" s="177"/>
      <c r="J359" s="177"/>
      <c r="K359" s="177"/>
      <c r="L359" s="177"/>
      <c r="M359" s="177"/>
      <c r="N359" s="20"/>
      <c r="O359" s="21"/>
      <c r="P359" s="320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</row>
    <row r="360" customFormat="false" ht="12.75" hidden="false" customHeight="true" outlineLevel="0" collapsed="false">
      <c r="A360" s="176"/>
      <c r="B360" s="173"/>
      <c r="C360" s="174"/>
      <c r="D360" s="175"/>
      <c r="E360" s="176"/>
      <c r="F360" s="390"/>
      <c r="G360" s="21"/>
      <c r="H360" s="21"/>
      <c r="I360" s="177"/>
      <c r="J360" s="177"/>
      <c r="K360" s="177"/>
      <c r="L360" s="177"/>
      <c r="M360" s="177"/>
      <c r="N360" s="20"/>
      <c r="O360" s="21"/>
      <c r="P360" s="320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</row>
    <row r="361" customFormat="false" ht="12.75" hidden="false" customHeight="true" outlineLevel="0" collapsed="false">
      <c r="A361" s="176"/>
      <c r="B361" s="173"/>
      <c r="C361" s="174"/>
      <c r="D361" s="175"/>
      <c r="E361" s="176"/>
      <c r="F361" s="390"/>
      <c r="G361" s="21"/>
      <c r="H361" s="21"/>
      <c r="I361" s="177"/>
      <c r="J361" s="177"/>
      <c r="K361" s="177"/>
      <c r="L361" s="177"/>
      <c r="M361" s="177"/>
      <c r="N361" s="20"/>
      <c r="O361" s="21"/>
      <c r="P361" s="320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</row>
    <row r="362" customFormat="false" ht="12.75" hidden="false" customHeight="true" outlineLevel="0" collapsed="false">
      <c r="A362" s="176"/>
      <c r="B362" s="173"/>
      <c r="C362" s="174"/>
      <c r="D362" s="175"/>
      <c r="E362" s="176"/>
      <c r="F362" s="390"/>
      <c r="G362" s="21"/>
      <c r="H362" s="21"/>
      <c r="I362" s="177"/>
      <c r="J362" s="177"/>
      <c r="K362" s="177"/>
      <c r="L362" s="177"/>
      <c r="M362" s="177"/>
      <c r="N362" s="20"/>
      <c r="O362" s="21"/>
      <c r="P362" s="320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</row>
    <row r="363" customFormat="false" ht="12.75" hidden="false" customHeight="true" outlineLevel="0" collapsed="false">
      <c r="A363" s="176"/>
      <c r="B363" s="173"/>
      <c r="C363" s="174"/>
      <c r="D363" s="175"/>
      <c r="E363" s="176"/>
      <c r="F363" s="390"/>
      <c r="G363" s="21"/>
      <c r="H363" s="21"/>
      <c r="I363" s="177"/>
      <c r="J363" s="177"/>
      <c r="K363" s="177"/>
      <c r="L363" s="177"/>
      <c r="M363" s="177"/>
      <c r="N363" s="20"/>
      <c r="O363" s="21"/>
      <c r="P363" s="320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</row>
    <row r="364" customFormat="false" ht="12.75" hidden="false" customHeight="true" outlineLevel="0" collapsed="false">
      <c r="A364" s="176"/>
      <c r="B364" s="173"/>
      <c r="C364" s="174"/>
      <c r="D364" s="175"/>
      <c r="E364" s="176"/>
      <c r="F364" s="390"/>
      <c r="G364" s="21"/>
      <c r="H364" s="21"/>
      <c r="I364" s="177"/>
      <c r="J364" s="177"/>
      <c r="K364" s="177"/>
      <c r="L364" s="177"/>
      <c r="M364" s="177"/>
      <c r="N364" s="20"/>
      <c r="O364" s="21"/>
      <c r="P364" s="320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</row>
    <row r="365" customFormat="false" ht="12.75" hidden="false" customHeight="true" outlineLevel="0" collapsed="false">
      <c r="A365" s="176"/>
      <c r="B365" s="173"/>
      <c r="C365" s="174"/>
      <c r="D365" s="175"/>
      <c r="E365" s="176"/>
      <c r="F365" s="390"/>
      <c r="G365" s="21"/>
      <c r="H365" s="21"/>
      <c r="I365" s="177"/>
      <c r="J365" s="177"/>
      <c r="K365" s="177"/>
      <c r="L365" s="177"/>
      <c r="M365" s="177"/>
      <c r="N365" s="20"/>
      <c r="O365" s="21"/>
      <c r="P365" s="320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</row>
    <row r="366" customFormat="false" ht="12.75" hidden="false" customHeight="true" outlineLevel="0" collapsed="false">
      <c r="A366" s="176"/>
      <c r="B366" s="173"/>
      <c r="C366" s="174"/>
      <c r="D366" s="175"/>
      <c r="E366" s="176"/>
      <c r="F366" s="390"/>
      <c r="G366" s="21"/>
      <c r="H366" s="21"/>
      <c r="I366" s="177"/>
      <c r="J366" s="177"/>
      <c r="K366" s="177"/>
      <c r="L366" s="177"/>
      <c r="M366" s="177"/>
      <c r="N366" s="20"/>
      <c r="O366" s="21"/>
      <c r="P366" s="320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</row>
    <row r="367" customFormat="false" ht="12.75" hidden="false" customHeight="true" outlineLevel="0" collapsed="false">
      <c r="A367" s="176"/>
      <c r="B367" s="173"/>
      <c r="C367" s="174"/>
      <c r="D367" s="175"/>
      <c r="E367" s="176"/>
      <c r="F367" s="390"/>
      <c r="G367" s="21"/>
      <c r="H367" s="21"/>
      <c r="I367" s="177"/>
      <c r="J367" s="177"/>
      <c r="K367" s="177"/>
      <c r="L367" s="177"/>
      <c r="M367" s="177"/>
      <c r="N367" s="20"/>
      <c r="O367" s="21"/>
      <c r="P367" s="320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</row>
    <row r="368" customFormat="false" ht="12.75" hidden="false" customHeight="true" outlineLevel="0" collapsed="false">
      <c r="A368" s="176"/>
      <c r="B368" s="173"/>
      <c r="C368" s="174"/>
      <c r="D368" s="175"/>
      <c r="E368" s="176"/>
      <c r="F368" s="390"/>
      <c r="G368" s="21"/>
      <c r="H368" s="21"/>
      <c r="I368" s="177"/>
      <c r="J368" s="177"/>
      <c r="K368" s="177"/>
      <c r="L368" s="177"/>
      <c r="M368" s="177"/>
      <c r="N368" s="20"/>
      <c r="O368" s="21"/>
      <c r="P368" s="320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</row>
    <row r="369" customFormat="false" ht="12.75" hidden="false" customHeight="true" outlineLevel="0" collapsed="false">
      <c r="A369" s="176"/>
      <c r="B369" s="173"/>
      <c r="C369" s="174"/>
      <c r="D369" s="175"/>
      <c r="E369" s="176"/>
      <c r="F369" s="390"/>
      <c r="G369" s="21"/>
      <c r="H369" s="21"/>
      <c r="I369" s="177"/>
      <c r="J369" s="177"/>
      <c r="K369" s="177"/>
      <c r="L369" s="177"/>
      <c r="M369" s="177"/>
      <c r="N369" s="20"/>
      <c r="O369" s="21"/>
      <c r="P369" s="320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</row>
    <row r="370" customFormat="false" ht="12.75" hidden="false" customHeight="true" outlineLevel="0" collapsed="false">
      <c r="A370" s="176"/>
      <c r="B370" s="173"/>
      <c r="C370" s="174"/>
      <c r="D370" s="175"/>
      <c r="E370" s="176"/>
      <c r="F370" s="390"/>
      <c r="G370" s="21"/>
      <c r="H370" s="21"/>
      <c r="I370" s="177"/>
      <c r="J370" s="177"/>
      <c r="K370" s="177"/>
      <c r="L370" s="177"/>
      <c r="M370" s="177"/>
      <c r="N370" s="20"/>
      <c r="O370" s="21"/>
      <c r="P370" s="320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</row>
    <row r="371" customFormat="false" ht="12.75" hidden="false" customHeight="true" outlineLevel="0" collapsed="false">
      <c r="A371" s="176"/>
      <c r="B371" s="173"/>
      <c r="C371" s="174"/>
      <c r="D371" s="175"/>
      <c r="E371" s="176"/>
      <c r="F371" s="390"/>
      <c r="G371" s="21"/>
      <c r="H371" s="21"/>
      <c r="I371" s="177"/>
      <c r="J371" s="177"/>
      <c r="K371" s="177"/>
      <c r="L371" s="177"/>
      <c r="M371" s="177"/>
      <c r="N371" s="20"/>
      <c r="O371" s="21"/>
      <c r="P371" s="320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</row>
    <row r="372" customFormat="false" ht="12.75" hidden="false" customHeight="true" outlineLevel="0" collapsed="false">
      <c r="A372" s="176"/>
      <c r="B372" s="173"/>
      <c r="C372" s="174"/>
      <c r="D372" s="175"/>
      <c r="E372" s="176"/>
      <c r="F372" s="390"/>
      <c r="G372" s="21"/>
      <c r="H372" s="21"/>
      <c r="I372" s="177"/>
      <c r="J372" s="177"/>
      <c r="K372" s="177"/>
      <c r="L372" s="177"/>
      <c r="M372" s="177"/>
      <c r="N372" s="20"/>
      <c r="O372" s="21"/>
      <c r="P372" s="320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</row>
  </sheetData>
  <mergeCells count="25">
    <mergeCell ref="A1:M1"/>
    <mergeCell ref="A2:M2"/>
    <mergeCell ref="A3:A9"/>
    <mergeCell ref="B3:C9"/>
    <mergeCell ref="D3:G3"/>
    <mergeCell ref="D4:G4"/>
    <mergeCell ref="D5:G5"/>
    <mergeCell ref="D6:G6"/>
    <mergeCell ref="D7:G7"/>
    <mergeCell ref="D8:G8"/>
    <mergeCell ref="D9:G9"/>
    <mergeCell ref="A10:M10"/>
    <mergeCell ref="A11:A12"/>
    <mergeCell ref="B11:B12"/>
    <mergeCell ref="C11:C12"/>
    <mergeCell ref="D11:D12"/>
    <mergeCell ref="E11:E12"/>
    <mergeCell ref="F11:F12"/>
    <mergeCell ref="G11:I11"/>
    <mergeCell ref="J11:L11"/>
    <mergeCell ref="M11:M12"/>
    <mergeCell ref="A13:M13"/>
    <mergeCell ref="D14:I14"/>
    <mergeCell ref="D20:I20"/>
    <mergeCell ref="D26:I26"/>
  </mergeCells>
  <printOptions headings="false" gridLines="false" gridLinesSet="true" horizontalCentered="false" verticalCentered="false"/>
  <pageMargins left="0.25" right="0.25" top="0.75" bottom="0.75" header="0" footer="0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&amp;L&amp;F&amp;C&amp;A</oddHeader>
    <oddFooter>&amp;L&amp;D &amp;T &amp;CPágina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2026-10-21T16:05:31Z</dcterms:modified>
  <cp:revision>2</cp:revision>
  <dc:subject/>
  <dc:title/>
</cp:coreProperties>
</file>