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ICITAÇÕES 2016\Tomada de Preços\Tomada de Preços XX 2016 - UBS\Arqs Engenheiro\UBS_LICITAÇÃO 2016\"/>
    </mc:Choice>
  </mc:AlternateContent>
  <bookViews>
    <workbookView xWindow="0" yWindow="0" windowWidth="20490" windowHeight="7065" activeTab="1"/>
  </bookViews>
  <sheets>
    <sheet name="Planilha de Serviços" sheetId="1" r:id="rId1"/>
    <sheet name="CRONOGRAMA" sheetId="3" r:id="rId2"/>
    <sheet name="Já executado" sheetId="2" r:id="rId3"/>
  </sheets>
  <definedNames>
    <definedName name="_xlnm.Print_Area" localSheetId="2">'Já executado'!$C$1:$P$33</definedName>
    <definedName name="_xlnm.Print_Area" localSheetId="0">'Planilha de Serviços'!$A$1:$H$197</definedName>
  </definedNames>
  <calcPr calcId="162913"/>
</workbook>
</file>

<file path=xl/calcChain.xml><?xml version="1.0" encoding="utf-8"?>
<calcChain xmlns="http://schemas.openxmlformats.org/spreadsheetml/2006/main">
  <c r="I20" i="3" l="1"/>
  <c r="E10" i="3"/>
  <c r="G10" i="3" s="1"/>
  <c r="I10" i="3" s="1"/>
  <c r="E12" i="3"/>
  <c r="G12" i="3" s="1"/>
  <c r="I12" i="3" s="1"/>
  <c r="E13" i="3"/>
  <c r="G13" i="3" s="1"/>
  <c r="I13" i="3" s="1"/>
  <c r="E14" i="3"/>
  <c r="G14" i="3" s="1"/>
  <c r="I14" i="3" s="1"/>
  <c r="E15" i="3"/>
  <c r="G15" i="3" s="1"/>
  <c r="I15" i="3" s="1"/>
  <c r="B15" i="3"/>
  <c r="B14" i="3"/>
  <c r="B13" i="3"/>
  <c r="B12" i="3"/>
  <c r="B11" i="3"/>
  <c r="B10" i="3"/>
  <c r="B9" i="3"/>
  <c r="B8" i="3"/>
  <c r="B7" i="3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3" i="1"/>
  <c r="H34" i="1"/>
  <c r="H35" i="1"/>
  <c r="H36" i="1"/>
  <c r="H37" i="1"/>
  <c r="I36" i="1" s="1"/>
  <c r="C12" i="3" s="1"/>
  <c r="H39" i="1"/>
  <c r="H40" i="1"/>
  <c r="H41" i="1"/>
  <c r="H42" i="1"/>
  <c r="H43" i="1"/>
  <c r="H44" i="1"/>
  <c r="H45" i="1"/>
  <c r="H46" i="1"/>
  <c r="H47" i="1"/>
  <c r="H49" i="1"/>
  <c r="H50" i="1"/>
  <c r="H51" i="1"/>
  <c r="H52" i="1"/>
  <c r="H53" i="1"/>
  <c r="H54" i="1"/>
  <c r="H55" i="1"/>
  <c r="H56" i="1"/>
  <c r="H58" i="1"/>
  <c r="H59" i="1"/>
  <c r="H60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2" i="1"/>
  <c r="H83" i="1"/>
  <c r="H84" i="1"/>
  <c r="H85" i="1"/>
  <c r="H86" i="1"/>
  <c r="H87" i="1"/>
  <c r="H88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4" i="1"/>
  <c r="H115" i="1"/>
  <c r="H116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4" i="1"/>
  <c r="H155" i="1"/>
  <c r="H157" i="1"/>
  <c r="H158" i="1"/>
  <c r="H159" i="1"/>
  <c r="H160" i="1"/>
  <c r="H162" i="1"/>
  <c r="H163" i="1"/>
  <c r="H164" i="1"/>
  <c r="H165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1" i="1"/>
  <c r="H182" i="1"/>
  <c r="H183" i="1"/>
  <c r="H184" i="1"/>
  <c r="F155" i="1"/>
  <c r="G156" i="1" s="1"/>
  <c r="H156" i="1" s="1"/>
  <c r="G185" i="1"/>
  <c r="H185" i="1" s="1"/>
  <c r="F112" i="1"/>
  <c r="D54" i="1"/>
  <c r="F54" i="1" s="1"/>
  <c r="D53" i="1"/>
  <c r="F53" i="1" s="1"/>
  <c r="F41" i="1"/>
  <c r="D42" i="1"/>
  <c r="F37" i="1"/>
  <c r="G38" i="1" s="1"/>
  <c r="H38" i="1" s="1"/>
  <c r="F188" i="1"/>
  <c r="H189" i="1" s="1"/>
  <c r="F184" i="1"/>
  <c r="F183" i="1"/>
  <c r="F179" i="1"/>
  <c r="F178" i="1"/>
  <c r="F176" i="1"/>
  <c r="F175" i="1"/>
  <c r="F174" i="1"/>
  <c r="F173" i="1"/>
  <c r="F172" i="1"/>
  <c r="F171" i="1"/>
  <c r="F170" i="1"/>
  <c r="F169" i="1"/>
  <c r="G180" i="1" s="1"/>
  <c r="H180" i="1" s="1"/>
  <c r="F165" i="1"/>
  <c r="F164" i="1"/>
  <c r="G166" i="1" s="1"/>
  <c r="H166" i="1" s="1"/>
  <c r="F160" i="1"/>
  <c r="G161" i="1" s="1"/>
  <c r="H161" i="1" s="1"/>
  <c r="F152" i="1"/>
  <c r="F151" i="1"/>
  <c r="F150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5" i="1"/>
  <c r="F124" i="1"/>
  <c r="F122" i="1"/>
  <c r="F123" i="1"/>
  <c r="F121" i="1"/>
  <c r="F116" i="1"/>
  <c r="F115" i="1"/>
  <c r="G117" i="1" s="1"/>
  <c r="H117" i="1" s="1"/>
  <c r="F111" i="1"/>
  <c r="F110" i="1"/>
  <c r="F109" i="1"/>
  <c r="F108" i="1"/>
  <c r="F107" i="1"/>
  <c r="F106" i="1"/>
  <c r="F105" i="1"/>
  <c r="F104" i="1"/>
  <c r="F103" i="1"/>
  <c r="F101" i="1"/>
  <c r="F100" i="1"/>
  <c r="F99" i="1"/>
  <c r="F98" i="1"/>
  <c r="F97" i="1"/>
  <c r="F94" i="1"/>
  <c r="F96" i="1"/>
  <c r="F95" i="1"/>
  <c r="F93" i="1"/>
  <c r="G113" i="1" s="1"/>
  <c r="H113" i="1" s="1"/>
  <c r="F92" i="1"/>
  <c r="F88" i="1"/>
  <c r="F87" i="1"/>
  <c r="F86" i="1"/>
  <c r="F85" i="1"/>
  <c r="F84" i="1"/>
  <c r="F80" i="1"/>
  <c r="F77" i="1"/>
  <c r="F83" i="1"/>
  <c r="F82" i="1"/>
  <c r="F79" i="1"/>
  <c r="F78" i="1"/>
  <c r="F76" i="1"/>
  <c r="F75" i="1"/>
  <c r="F74" i="1"/>
  <c r="F73" i="1"/>
  <c r="F72" i="1"/>
  <c r="F69" i="1"/>
  <c r="F70" i="1"/>
  <c r="F71" i="1"/>
  <c r="F68" i="1"/>
  <c r="F67" i="1"/>
  <c r="F60" i="1"/>
  <c r="G61" i="1" s="1"/>
  <c r="H61" i="1" s="1"/>
  <c r="F56" i="1"/>
  <c r="F55" i="1"/>
  <c r="F52" i="1"/>
  <c r="F47" i="1"/>
  <c r="F44" i="1"/>
  <c r="F43" i="1"/>
  <c r="F42" i="1"/>
  <c r="G48" i="1" s="1"/>
  <c r="H48" i="1" s="1"/>
  <c r="F46" i="1"/>
  <c r="F45" i="1"/>
  <c r="F40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G32" i="1" s="1"/>
  <c r="H32" i="1" s="1"/>
  <c r="F11" i="1"/>
  <c r="G57" i="1" l="1"/>
  <c r="H57" i="1" s="1"/>
  <c r="I50" i="1" s="1"/>
  <c r="C13" i="3" s="1"/>
  <c r="I158" i="1"/>
  <c r="C15" i="3" s="1"/>
  <c r="G89" i="1"/>
  <c r="H89" i="1" s="1"/>
  <c r="G153" i="1"/>
  <c r="H153" i="1" s="1"/>
  <c r="F191" i="1"/>
  <c r="G13" i="1"/>
  <c r="H13" i="1" s="1"/>
  <c r="I9" i="1" s="1"/>
  <c r="G81" i="1"/>
  <c r="H81" i="1" s="1"/>
  <c r="I63" i="1" s="1"/>
  <c r="C14" i="3" s="1"/>
  <c r="C10" i="3" l="1"/>
  <c r="I191" i="1"/>
  <c r="H191" i="1"/>
  <c r="H193" i="1" s="1"/>
  <c r="G191" i="1"/>
  <c r="H16" i="3" l="1"/>
  <c r="F16" i="3"/>
  <c r="F17" i="3" s="1"/>
  <c r="F18" i="3" s="1"/>
  <c r="C16" i="3"/>
  <c r="C4" i="3" s="1"/>
  <c r="D16" i="3"/>
  <c r="D17" i="3" s="1"/>
  <c r="D18" i="3" s="1"/>
  <c r="H17" i="3" l="1"/>
  <c r="H18" i="3" s="1"/>
</calcChain>
</file>

<file path=xl/sharedStrings.xml><?xml version="1.0" encoding="utf-8"?>
<sst xmlns="http://schemas.openxmlformats.org/spreadsheetml/2006/main" count="463" uniqueCount="337">
  <si>
    <t>PLANILHA ORÇAMENTÁRIA - COMPLEMENTAÇÃO DE OBRA</t>
  </si>
  <si>
    <t>ÁREA: 237,10m²</t>
  </si>
  <si>
    <t>Data: 21-05-2015</t>
  </si>
  <si>
    <t>PROJETO: UNIDADE BÁSICA DE SAÚDE - BANDEIRANTES PR</t>
  </si>
  <si>
    <t>Ítem</t>
  </si>
  <si>
    <t>Descrição</t>
  </si>
  <si>
    <t>ud.</t>
  </si>
  <si>
    <t>qd.</t>
  </si>
  <si>
    <t>Preço  unit.</t>
  </si>
  <si>
    <t>Preço  total</t>
  </si>
  <si>
    <t>SERVIÇOS INICIAIS</t>
  </si>
  <si>
    <t>INFRA-ESTRUTURA</t>
  </si>
  <si>
    <t>SUPRA-ESTRUTURA</t>
  </si>
  <si>
    <t>PAREDES E PAINEIS</t>
  </si>
  <si>
    <t>4.1</t>
  </si>
  <si>
    <t>4.2</t>
  </si>
  <si>
    <t>Paredes</t>
  </si>
  <si>
    <t>4.1.1</t>
  </si>
  <si>
    <t>Paredes em tijolos cerâmicos furados</t>
  </si>
  <si>
    <t>m²</t>
  </si>
  <si>
    <t>soma sub-ítem</t>
  </si>
  <si>
    <t>4.2.1</t>
  </si>
  <si>
    <t>Portas de madeira</t>
  </si>
  <si>
    <t>4.2.1.1</t>
  </si>
  <si>
    <t>Esquadrias, vidros e ferragens</t>
  </si>
  <si>
    <t>Pta.chap. Itaúba 1ª 70x210cm,cx 14cm, dobrç.</t>
  </si>
  <si>
    <t>ud</t>
  </si>
  <si>
    <t>4.2.1.2</t>
  </si>
  <si>
    <t>Pta.chap. Itaúba 1ª 80x210cm,cx 14cm, dobrç.</t>
  </si>
  <si>
    <t>4.2.1.3</t>
  </si>
  <si>
    <t>Pta.chap. Itaúba 1ª 90x210cm,cx 14cm, dobrç.</t>
  </si>
  <si>
    <t>4.2.1.8</t>
  </si>
  <si>
    <t>Fechadura para porta bhº - padrão médio</t>
  </si>
  <si>
    <t>4.2.1.9</t>
  </si>
  <si>
    <t>Fechadura externa padrão médio</t>
  </si>
  <si>
    <t>4.2.2</t>
  </si>
  <si>
    <t>Portas de vidro temperado</t>
  </si>
  <si>
    <t>4.2.2.1</t>
  </si>
  <si>
    <t>Portas de vidro temperado de correr de 250x210 completa</t>
  </si>
  <si>
    <t>4.2.2.2</t>
  </si>
  <si>
    <t>Portas de vidro temperado de giro de 150x210 completa</t>
  </si>
  <si>
    <t>4.2.3</t>
  </si>
  <si>
    <t>Portas em chapa de aço</t>
  </si>
  <si>
    <t>Portas em chapa de aço de 60x120cm - lixo</t>
  </si>
  <si>
    <t>4.2.4</t>
  </si>
  <si>
    <t>Janelas</t>
  </si>
  <si>
    <t>4.2.4.1</t>
  </si>
  <si>
    <t>Janela de vidro temperado 6,0mm , pivotante, de 120x60cm - completa</t>
  </si>
  <si>
    <t>4.2.4.2</t>
  </si>
  <si>
    <t>Janela de vidro temperado 6,0mm , pivotante, de 80x60cm - completa</t>
  </si>
  <si>
    <t>4.2.4.3</t>
  </si>
  <si>
    <t>Janela de vidro temperado 8,0mm , pivotante, de 100x120cm - completa</t>
  </si>
  <si>
    <t>4.2.4.4</t>
  </si>
  <si>
    <t>Janela de vidro temperado 8,0mm , de correr, de 150x120cm - completa</t>
  </si>
  <si>
    <t>COBERTURAS E PROTEÇÕES</t>
  </si>
  <si>
    <t>executado</t>
  </si>
  <si>
    <t xml:space="preserve">REVESTIMENTOS </t>
  </si>
  <si>
    <t>Chapisco/Emboço</t>
  </si>
  <si>
    <t>Pinturas</t>
  </si>
  <si>
    <t>Pintura em parede interna - selador e latex acrílico 1ª linha, mínimo 2 demãos</t>
  </si>
  <si>
    <t>Massa PVA 2 demão em laje interna sobre rev.novo</t>
  </si>
  <si>
    <t>Massa PVA 2 demão em parede interna sobre rev.novo</t>
  </si>
  <si>
    <t>Pintura em tetos internos - selador e latex acrílico 1ª linha, mínimo 2 demãos</t>
  </si>
  <si>
    <t>Pintura em beiral</t>
  </si>
  <si>
    <t>Pintura em esquadrias de madeira e metálica, em esmalte sinttico acetinado, incluso preparo da superfície</t>
  </si>
  <si>
    <t>PAVIMENTAÇÕES</t>
  </si>
  <si>
    <t>7.1</t>
  </si>
  <si>
    <t>Pisos internos</t>
  </si>
  <si>
    <t>Lastro de concreto simples e=5,0cm</t>
  </si>
  <si>
    <t>7.1.1</t>
  </si>
  <si>
    <t>7.1.2</t>
  </si>
  <si>
    <t>Regualrização com argamassa cimento/areia traço 1:4 e=2,5cm</t>
  </si>
  <si>
    <t>7.1.3</t>
  </si>
  <si>
    <r>
      <t>Piso cerâmico PEI</t>
    </r>
    <r>
      <rPr>
        <sz val="11"/>
        <color theme="1"/>
        <rFont val="Calibri"/>
        <family val="2"/>
      </rPr>
      <t>≥4, Eliane, assent. Com cimento colante e rejunte</t>
    </r>
  </si>
  <si>
    <t>7.1.4</t>
  </si>
  <si>
    <t>Rodapés cerâmicos-embutido na parede</t>
  </si>
  <si>
    <t>m</t>
  </si>
  <si>
    <t>7.1.5</t>
  </si>
  <si>
    <t>Soleiras em granito cinza</t>
  </si>
  <si>
    <t>Pavimentação externa</t>
  </si>
  <si>
    <t>7.2</t>
  </si>
  <si>
    <t>7.2.1</t>
  </si>
  <si>
    <t>Pav. Em PAVER intertravado de concreto simples</t>
  </si>
  <si>
    <t>INSTALAÇÕES E APARELHOS</t>
  </si>
  <si>
    <t>Instalação hidráulica e prevenção de incêndios</t>
  </si>
  <si>
    <t>Água potável</t>
  </si>
  <si>
    <t>8.1</t>
  </si>
  <si>
    <t>8.1.1</t>
  </si>
  <si>
    <t>8.1.1.1</t>
  </si>
  <si>
    <t>Cx. d'água e alimentação</t>
  </si>
  <si>
    <t>Tubo PVC soldável 25 mm, incluso conexões, para ligação a rede existente (Setor de engenharia), em rede externa enterrada, incluso escavação e reaterro</t>
  </si>
  <si>
    <t>Tubo PVC soldável 25 mm, incluso conexões, embutida em piso e parede (ligação e interligação das caixas)</t>
  </si>
  <si>
    <t>Caixa d'água em PVC, CAP. 1.000 l, completa</t>
  </si>
  <si>
    <t>pç</t>
  </si>
  <si>
    <t>Abrigo para registros em alvenaria, 30x30x40cm, tampa de concreto, fundo de brita</t>
  </si>
  <si>
    <r>
      <t xml:space="preserve">Registro de gaveta bruto, </t>
    </r>
    <r>
      <rPr>
        <sz val="11"/>
        <color theme="1"/>
        <rFont val="Calibri"/>
        <family val="2"/>
      </rPr>
      <t>Ø20mm (3/4")</t>
    </r>
  </si>
  <si>
    <t>Tubo PVC rig., soldável, marrom, Ø32mm (1") - extravasor</t>
  </si>
  <si>
    <t>Torneira bóia 3/4"</t>
  </si>
  <si>
    <t>8.1.1.2</t>
  </si>
  <si>
    <t>Rede de distribuição</t>
  </si>
  <si>
    <t>Tubo PVC rig., soldável, marrom, Ø25mm  -incluso conexões</t>
  </si>
  <si>
    <t>Tubo PVC rig., soldável, marrom, Ø32mm  -incluso conexões</t>
  </si>
  <si>
    <t>Metais-Registros e Válvulas para água potável</t>
  </si>
  <si>
    <t>Registro de gaveta bruto 1" incluso conexões</t>
  </si>
  <si>
    <t>Registro de gavetac/ canopla 3/4", linha C-50 incluso conexões</t>
  </si>
  <si>
    <t>8.1.2</t>
  </si>
  <si>
    <t>Esgoto sanitário</t>
  </si>
  <si>
    <t>8.1.2.1</t>
  </si>
  <si>
    <t>Tubo PVC esgoto 100mm- incluso conexões, escavações e reaterro</t>
  </si>
  <si>
    <t>8.1.2.2</t>
  </si>
  <si>
    <t>Tubo PVC esgoto 50mm</t>
  </si>
  <si>
    <t>8.1.2.3</t>
  </si>
  <si>
    <t>Tubo PVC esgoto 40mm</t>
  </si>
  <si>
    <t>8.1.2.4</t>
  </si>
  <si>
    <t>Caixa sifonada 150x150x50 c/ grelha inox com sistema abre e fecha</t>
  </si>
  <si>
    <t>8.1.2.5</t>
  </si>
  <si>
    <t>Cx. De gordura alv. 50x50x50cm, c/ fundo e tampa em CONCRETO ARMADO</t>
  </si>
  <si>
    <t>8.1.2.6</t>
  </si>
  <si>
    <t>Cx. De gordura alv. 30x30x50cm, c/ fundo concreto simples e tampa em concreto armado</t>
  </si>
  <si>
    <t>8.1.3</t>
  </si>
  <si>
    <t>Louças sanitárias, bandcadas, equipam. e acessórios</t>
  </si>
  <si>
    <t>8.1.3.1</t>
  </si>
  <si>
    <t>Bacia sifon. Branca c/ cx acoplada, completa</t>
  </si>
  <si>
    <t>cj.</t>
  </si>
  <si>
    <t>8.1.3.2</t>
  </si>
  <si>
    <t>Lavat. Louça branca s/ coluna, acessórios, tipo B</t>
  </si>
  <si>
    <t>8.1.3.3</t>
  </si>
  <si>
    <t>Lavat. Louça branca s/ coluna, acessórios, tipo A</t>
  </si>
  <si>
    <t>Bancadas e cubas</t>
  </si>
  <si>
    <t>Tampo granito cinza andorinha e=2cm polido, l=60cm</t>
  </si>
  <si>
    <t>Rodapia granito cinza andorinha e=2cm, polido h=5cm</t>
  </si>
  <si>
    <t>Tampo granito cinza andorinha e=2cm polido l= 40cm c/borda de 4cm - atendimento</t>
  </si>
  <si>
    <t>Cuba inox sp p/ tampo de granito + furofix/valv/sifão</t>
  </si>
  <si>
    <t>cj</t>
  </si>
  <si>
    <t>Armário em laminado melaminico branco 270x55x80cm, c/ gaveteiro de 35cm - vacinação</t>
  </si>
  <si>
    <t>Armário em laminado melaminico branco 145x55x80cm, c/ gaveteiro de 35cm - copa</t>
  </si>
  <si>
    <t>Metais, espelhos e dispensers</t>
  </si>
  <si>
    <t>Torneira de bicca móvel p/ pia da cozinha</t>
  </si>
  <si>
    <t>Torneira clínica alavanca de parede - vacinação</t>
  </si>
  <si>
    <t>Torneira clínica alavanca de bancada - consultório</t>
  </si>
  <si>
    <t>Torneira de jardim amarela 3/4"</t>
  </si>
  <si>
    <t>Barra de apoio p/ bacia sanit.</t>
  </si>
  <si>
    <t>Barra de apoio p/ lavatório</t>
  </si>
  <si>
    <t>Dispenser em plástico ABS de papel higiênico 400m</t>
  </si>
  <si>
    <t>Dispenser em plástico ABS de sabonete líquido c/ reservatório</t>
  </si>
  <si>
    <t>Dispenser em plástico ABS de papel-toalha, c/ bobina</t>
  </si>
  <si>
    <t>Assentos sanitários-cf memorail</t>
  </si>
  <si>
    <t>Extintor pó quimico 6kg</t>
  </si>
  <si>
    <t>Extintor água pressurizada 10 l</t>
  </si>
  <si>
    <t>8.3</t>
  </si>
  <si>
    <t>Instalação elétrica, telefone e internet</t>
  </si>
  <si>
    <t>8.3.1</t>
  </si>
  <si>
    <t>Elétrica</t>
  </si>
  <si>
    <t>8.3.2</t>
  </si>
  <si>
    <t>8.3.1.1</t>
  </si>
  <si>
    <t>8.3.1.2</t>
  </si>
  <si>
    <t>8.3.1.3</t>
  </si>
  <si>
    <t>8.3.1.4</t>
  </si>
  <si>
    <t>8.3.1.5</t>
  </si>
  <si>
    <t>Eletroduto pvc flexível 1"</t>
  </si>
  <si>
    <t>Eletroduto pvc flexível 3/4"</t>
  </si>
  <si>
    <t>Eletroduto pvc  flexível pesado 1 1/2"</t>
  </si>
  <si>
    <t>Eletroduto pvc flexível pesado 3"</t>
  </si>
  <si>
    <t>8.3.1.6</t>
  </si>
  <si>
    <t>8.3.1.7</t>
  </si>
  <si>
    <r>
      <t xml:space="preserve">Eletroduto pvc rig. Rosca 25 </t>
    </r>
    <r>
      <rPr>
        <sz val="11"/>
        <color theme="1"/>
        <rFont val="Calibri"/>
        <family val="2"/>
      </rPr>
      <t>Ømm (3/4"), inc. conex.</t>
    </r>
  </si>
  <si>
    <r>
      <t xml:space="preserve">Eletroduto pvc rig. Rosca60 </t>
    </r>
    <r>
      <rPr>
        <sz val="11"/>
        <color theme="1"/>
        <rFont val="Calibri"/>
        <family val="2"/>
      </rPr>
      <t>Ømm (2"), inc. conex.</t>
    </r>
  </si>
  <si>
    <t>Caixa 4"x2"</t>
  </si>
  <si>
    <t>8.3.1.8</t>
  </si>
  <si>
    <t>Caixa 3"x3" octogonal</t>
  </si>
  <si>
    <t>8.3.1.9</t>
  </si>
  <si>
    <t>Quadro de distribuição c/ barramento 24 espaços e dispositivo p/ disjuntor geral</t>
  </si>
  <si>
    <t>8.3.1.10</t>
  </si>
  <si>
    <t>8.3.1.11</t>
  </si>
  <si>
    <t>8.3.1.12</t>
  </si>
  <si>
    <t>8.3.1.13</t>
  </si>
  <si>
    <t>Disjuntor tripolar 70A</t>
  </si>
  <si>
    <t>Disjuntor unipolar 16A</t>
  </si>
  <si>
    <t>Disjuntor biipolar 16A</t>
  </si>
  <si>
    <t>Disjuntor unipolar 13A</t>
  </si>
  <si>
    <t>8.3.1.14</t>
  </si>
  <si>
    <t>Disjuntor unipolar 10A</t>
  </si>
  <si>
    <t>8.3.1.15</t>
  </si>
  <si>
    <t>Dispositivo de proteção contra surto 175-40KA</t>
  </si>
  <si>
    <t>Luminária sobrepor 2x36W c/aletas de proteção, completas, cf. memorial</t>
  </si>
  <si>
    <t>8.3.1.16</t>
  </si>
  <si>
    <t>8.3.1.17</t>
  </si>
  <si>
    <t>Tomada 2P+T, completa</t>
  </si>
  <si>
    <t>8.3.1.18</t>
  </si>
  <si>
    <t>Inrterruptor 1 tecla simples completo</t>
  </si>
  <si>
    <t>8.3.1.19</t>
  </si>
  <si>
    <t>Inrterruptor 1 tecla paralelo completo</t>
  </si>
  <si>
    <t>8.3.1.20</t>
  </si>
  <si>
    <t>Inrterruptor 2 teclas paralelo completo</t>
  </si>
  <si>
    <t>8.3.1.21</t>
  </si>
  <si>
    <t>Inrterruptor 2 teclas simples completo</t>
  </si>
  <si>
    <t>8.3.1.22</t>
  </si>
  <si>
    <t>cabo flexível 25mm²</t>
  </si>
  <si>
    <t>8.3.1.23</t>
  </si>
  <si>
    <t>cabo flexível 16mm²</t>
  </si>
  <si>
    <t>8.3.1.24</t>
  </si>
  <si>
    <t>fio de cobre 4mm²</t>
  </si>
  <si>
    <t>8.3.1.25</t>
  </si>
  <si>
    <t>fio de cobre 2,5mm²</t>
  </si>
  <si>
    <t>8.3.1.26</t>
  </si>
  <si>
    <t>fio de cobre 1,5mm²</t>
  </si>
  <si>
    <t>8.3.1.27</t>
  </si>
  <si>
    <t>Cx passagem alv. c/ tampa CA,fundo 5cm de brita 50x50x50cm</t>
  </si>
  <si>
    <t>Telefone e internet</t>
  </si>
  <si>
    <t>8.3.2.1</t>
  </si>
  <si>
    <t>8.3.2.2</t>
  </si>
  <si>
    <t>Eletroduto PVC rígido rosc. 50 Ø (1.1/2"), inc. conexão</t>
  </si>
  <si>
    <t>8.3.2.3</t>
  </si>
  <si>
    <t>Caixa metálica embutida em parede p/ internet e telefone, 20x20x10cm</t>
  </si>
  <si>
    <t>COMPLEMANTAÇÃO DA OBRA</t>
  </si>
  <si>
    <t>9.1</t>
  </si>
  <si>
    <t>Toldo na fachada</t>
  </si>
  <si>
    <t>9.1.1</t>
  </si>
  <si>
    <t>Toldo conforme memorial</t>
  </si>
  <si>
    <t>9.2</t>
  </si>
  <si>
    <t>Cerca tipo alambrado</t>
  </si>
  <si>
    <t>9.2.1</t>
  </si>
  <si>
    <t>Alambrado tela AG1 # 3" / mourão CA/ bald/5 FAF (180+50)cm-conforme memorial</t>
  </si>
  <si>
    <t>9.2.2</t>
  </si>
  <si>
    <t>Gradil</t>
  </si>
  <si>
    <t>9.3</t>
  </si>
  <si>
    <t>9.3.1</t>
  </si>
  <si>
    <t>Mureta em alvenaria</t>
  </si>
  <si>
    <t>9.3.2</t>
  </si>
  <si>
    <t>9.3.1.1</t>
  </si>
  <si>
    <t>Escavação de valas</t>
  </si>
  <si>
    <t>m³</t>
  </si>
  <si>
    <t>9.3.1.2</t>
  </si>
  <si>
    <t>Escavação man. 20cm CA 13,5MPa tipo C + 20kg CA50/m³ - prof. 1,50m</t>
  </si>
  <si>
    <t>9.3.1.3</t>
  </si>
  <si>
    <t>CA 15 MPa p/ baldrame, c/ forma, prep. Beton. E lançamento</t>
  </si>
  <si>
    <t>9.3.1.4</t>
  </si>
  <si>
    <t>Alvenaria tijolo cer. 6 furos e=9cm</t>
  </si>
  <si>
    <t>9.3.1.5</t>
  </si>
  <si>
    <t>9.3.1.6</t>
  </si>
  <si>
    <t>Chapisco cim./areia traço 1:3</t>
  </si>
  <si>
    <t>Emboço paulista</t>
  </si>
  <si>
    <t>9.3.1.7</t>
  </si>
  <si>
    <t>Pintura em alvenaria-selador e latex acrilico, sem emassamento</t>
  </si>
  <si>
    <t>Gradil metálico</t>
  </si>
  <si>
    <t>9.3.2.1</t>
  </si>
  <si>
    <t>Gradil em metalon, incluso portão conforme memorail</t>
  </si>
  <si>
    <t>9.3.2.2</t>
  </si>
  <si>
    <t>Pintura esmalte sobre fundo anticorrosivo</t>
  </si>
  <si>
    <t>9.4</t>
  </si>
  <si>
    <t>Passeio</t>
  </si>
  <si>
    <t>9.4.1</t>
  </si>
  <si>
    <t>Preparo da base</t>
  </si>
  <si>
    <t>9.4.2</t>
  </si>
  <si>
    <t>Pavimentação em paver intertravado de concreto simples</t>
  </si>
  <si>
    <t>Limpeza final</t>
  </si>
  <si>
    <t>9.5</t>
  </si>
  <si>
    <t>9.5.1</t>
  </si>
  <si>
    <t>Limpeza geral final, testes, retoques e correções</t>
  </si>
  <si>
    <t>Fotos - Fase atual  (22 de maio de 2015)</t>
  </si>
  <si>
    <t>[abrigo para lixo]</t>
  </si>
  <si>
    <t>Pintura em parede externa - selador e latex acrílico, sem emassamento</t>
  </si>
  <si>
    <t>Pintura em parede interna - selador e tinta óleo lavável 1ª linha, mínimo 2 demãos - vacinação/injeção</t>
  </si>
  <si>
    <t>Portão em tubos de FG 100x200cm - conforme memorial</t>
  </si>
  <si>
    <t>6.1</t>
  </si>
  <si>
    <t>6.2</t>
  </si>
  <si>
    <t>6.2.1</t>
  </si>
  <si>
    <t>6.2.2</t>
  </si>
  <si>
    <t>6.2.3</t>
  </si>
  <si>
    <t>6.2.4</t>
  </si>
  <si>
    <t>6.2.5</t>
  </si>
  <si>
    <t>6.2.6</t>
  </si>
  <si>
    <t>6.2.7</t>
  </si>
  <si>
    <t>6.2.8</t>
  </si>
  <si>
    <t>8.1.1.3</t>
  </si>
  <si>
    <t>8.1.1.4</t>
  </si>
  <si>
    <t>8.1.1.5</t>
  </si>
  <si>
    <t>8.1.1.6</t>
  </si>
  <si>
    <t>8.1.1.7</t>
  </si>
  <si>
    <t>8.1.1.8</t>
  </si>
  <si>
    <t>8.1.1.9</t>
  </si>
  <si>
    <t>8.1.1.10</t>
  </si>
  <si>
    <t>8.1.1.11</t>
  </si>
  <si>
    <t>8.1.1.12</t>
  </si>
  <si>
    <t>8.1.1.13</t>
  </si>
  <si>
    <t>8.1.1.14</t>
  </si>
  <si>
    <t>8.1.1.15</t>
  </si>
  <si>
    <t>8.1.3.4</t>
  </si>
  <si>
    <t>8.1.3.5</t>
  </si>
  <si>
    <t>8.1.3.6</t>
  </si>
  <si>
    <t>8.1.3.7</t>
  </si>
  <si>
    <t>8.1.3.8</t>
  </si>
  <si>
    <t>8.1.3.9</t>
  </si>
  <si>
    <t>8.1.3.10</t>
  </si>
  <si>
    <t>8.1.3.11</t>
  </si>
  <si>
    <t>8.1.3.12</t>
  </si>
  <si>
    <t>8.1.3.13</t>
  </si>
  <si>
    <t>8.1.3.14</t>
  </si>
  <si>
    <t>8.1.3.15</t>
  </si>
  <si>
    <t>8.1.3.16</t>
  </si>
  <si>
    <t>8.1.3.17</t>
  </si>
  <si>
    <t>8.1.3.18</t>
  </si>
  <si>
    <t>8.1.3.19</t>
  </si>
  <si>
    <t>8.1.3.20</t>
  </si>
  <si>
    <t>8.1.3.21</t>
  </si>
  <si>
    <t>8.2</t>
  </si>
  <si>
    <t>8.2.1</t>
  </si>
  <si>
    <t>8.2.2</t>
  </si>
  <si>
    <t>8.4</t>
  </si>
  <si>
    <t>Padrão de entrada de energia e  telefone (Poste, relógio, cabos, disjuntores)</t>
  </si>
  <si>
    <t>R$-ítem c/ BDI</t>
  </si>
  <si>
    <t>R$ - ítem a/BDI</t>
  </si>
  <si>
    <t>BDI = 30%</t>
  </si>
  <si>
    <t>Data: 25/05/2015</t>
  </si>
  <si>
    <t>Lincoln Makoto Nozaki</t>
  </si>
  <si>
    <t>UENP - Divisão de Obras e Manutenção</t>
  </si>
  <si>
    <t>Eng. Civil CREA PR 9.555/D</t>
  </si>
  <si>
    <t>Total Geral</t>
  </si>
  <si>
    <t>vb</t>
  </si>
  <si>
    <t>OBRA: PRÉDIO PARA UNIDADE BÁSICA DE SAÚDE - COMPLEMENTAÇÃO</t>
  </si>
  <si>
    <t xml:space="preserve">VALOR DA COMPLEMENTAÇÃO: </t>
  </si>
  <si>
    <t>CRONOGRAMA</t>
  </si>
  <si>
    <t>ITEM</t>
  </si>
  <si>
    <t>DESCRIÇÃO DOS SERVIÇOS</t>
  </si>
  <si>
    <t>VALOR DOS</t>
  </si>
  <si>
    <t>SERVIÇOS (R$)</t>
  </si>
  <si>
    <t>Serviços a executar - em (%)</t>
  </si>
  <si>
    <t>1º mês</t>
  </si>
  <si>
    <t>2º mês</t>
  </si>
  <si>
    <t>3º mês</t>
  </si>
  <si>
    <t>total</t>
  </si>
  <si>
    <t>Total acumulado em R$</t>
  </si>
  <si>
    <t>Total acumulado em %</t>
  </si>
  <si>
    <t>acum.</t>
  </si>
  <si>
    <t>data:</t>
  </si>
  <si>
    <t>Resp. Técnico:</t>
  </si>
  <si>
    <t>CREA/CAU PR: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</si>
</sst>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[$R$-416]\ * #,##0.00_-;\-[$R$-416]\ * #,##0.00_-;_-[$R$-416]\ 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333333"/>
      <name val="Arial"/>
      <family val="2"/>
    </font>
    <font>
      <sz val="8"/>
      <color rgb="FF222222"/>
      <name val="Arial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4659260841701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5">
    <xf numFmtId="0" fontId="0" fillId="0" borderId="0" xfId="0"/>
    <xf numFmtId="43" fontId="0" fillId="0" borderId="0" xfId="1" applyFont="1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 applyAlignment="1">
      <alignment vertical="top" wrapText="1"/>
    </xf>
    <xf numFmtId="43" fontId="0" fillId="0" borderId="0" xfId="0" applyNumberFormat="1"/>
    <xf numFmtId="0" fontId="0" fillId="0" borderId="5" xfId="0" applyBorder="1" applyAlignment="1">
      <alignment horizontal="left"/>
    </xf>
    <xf numFmtId="0" fontId="0" fillId="0" borderId="6" xfId="0" applyBorder="1"/>
    <xf numFmtId="43" fontId="0" fillId="0" borderId="6" xfId="1" applyFont="1" applyBorder="1"/>
    <xf numFmtId="0" fontId="0" fillId="0" borderId="7" xfId="0" applyBorder="1"/>
    <xf numFmtId="0" fontId="0" fillId="0" borderId="8" xfId="0" applyBorder="1" applyAlignment="1">
      <alignment horizontal="left"/>
    </xf>
    <xf numFmtId="0" fontId="0" fillId="0" borderId="9" xfId="0" applyBorder="1"/>
    <xf numFmtId="43" fontId="0" fillId="0" borderId="9" xfId="1" applyFont="1" applyBorder="1"/>
    <xf numFmtId="0" fontId="0" fillId="0" borderId="10" xfId="0" applyBorder="1"/>
    <xf numFmtId="43" fontId="0" fillId="0" borderId="10" xfId="1" applyFont="1" applyBorder="1"/>
    <xf numFmtId="0" fontId="0" fillId="0" borderId="8" xfId="0" applyBorder="1" applyAlignment="1">
      <alignment horizontal="center"/>
    </xf>
    <xf numFmtId="43" fontId="0" fillId="0" borderId="9" xfId="1" applyFont="1" applyBorder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2" fillId="0" borderId="9" xfId="0" applyFont="1" applyBorder="1" applyAlignment="1"/>
    <xf numFmtId="43" fontId="0" fillId="0" borderId="9" xfId="0" applyNumberFormat="1" applyBorder="1"/>
    <xf numFmtId="43" fontId="0" fillId="0" borderId="10" xfId="0" applyNumberFormat="1" applyBorder="1"/>
    <xf numFmtId="0" fontId="2" fillId="0" borderId="9" xfId="0" applyFont="1" applyBorder="1"/>
    <xf numFmtId="43" fontId="0" fillId="0" borderId="9" xfId="1" applyFont="1" applyBorder="1" applyAlignment="1"/>
    <xf numFmtId="43" fontId="2" fillId="0" borderId="9" xfId="1" applyFont="1" applyBorder="1"/>
    <xf numFmtId="0" fontId="0" fillId="0" borderId="9" xfId="0" applyBorder="1" applyAlignment="1">
      <alignment horizontal="left" wrapText="1"/>
    </xf>
    <xf numFmtId="0" fontId="2" fillId="0" borderId="9" xfId="0" applyFont="1" applyBorder="1" applyAlignment="1">
      <alignment horizontal="right"/>
    </xf>
    <xf numFmtId="0" fontId="0" fillId="0" borderId="9" xfId="0" applyFont="1" applyBorder="1" applyAlignment="1"/>
    <xf numFmtId="43" fontId="0" fillId="0" borderId="9" xfId="0" applyNumberFormat="1" applyFont="1" applyBorder="1"/>
    <xf numFmtId="43" fontId="2" fillId="0" borderId="9" xfId="0" applyNumberFormat="1" applyFont="1" applyBorder="1"/>
    <xf numFmtId="0" fontId="0" fillId="0" borderId="11" xfId="0" applyBorder="1" applyAlignment="1">
      <alignment horizontal="center"/>
    </xf>
    <xf numFmtId="0" fontId="0" fillId="0" borderId="12" xfId="0" applyBorder="1"/>
    <xf numFmtId="43" fontId="0" fillId="0" borderId="12" xfId="1" applyFont="1" applyBorder="1"/>
    <xf numFmtId="0" fontId="0" fillId="0" borderId="13" xfId="0" applyBorder="1"/>
    <xf numFmtId="0" fontId="0" fillId="2" borderId="9" xfId="0" applyFill="1" applyBorder="1"/>
    <xf numFmtId="0" fontId="0" fillId="2" borderId="10" xfId="0" applyFill="1" applyBorder="1"/>
    <xf numFmtId="0" fontId="0" fillId="0" borderId="14" xfId="0" applyBorder="1" applyAlignment="1">
      <alignment horizontal="center"/>
    </xf>
    <xf numFmtId="0" fontId="0" fillId="0" borderId="15" xfId="0" applyBorder="1"/>
    <xf numFmtId="43" fontId="0" fillId="0" borderId="15" xfId="1" applyFont="1" applyBorder="1"/>
    <xf numFmtId="0" fontId="0" fillId="0" borderId="16" xfId="0" applyBorder="1"/>
    <xf numFmtId="0" fontId="0" fillId="0" borderId="17" xfId="0" applyBorder="1" applyAlignment="1">
      <alignment horizontal="center"/>
    </xf>
    <xf numFmtId="0" fontId="0" fillId="0" borderId="18" xfId="0" applyBorder="1"/>
    <xf numFmtId="43" fontId="0" fillId="0" borderId="18" xfId="1" applyFont="1" applyBorder="1"/>
    <xf numFmtId="0" fontId="0" fillId="0" borderId="19" xfId="0" applyBorder="1"/>
    <xf numFmtId="0" fontId="0" fillId="2" borderId="1" xfId="0" applyFill="1" applyBorder="1" applyAlignment="1">
      <alignment horizontal="center"/>
    </xf>
    <xf numFmtId="0" fontId="0" fillId="2" borderId="3" xfId="0" applyFill="1" applyBorder="1"/>
    <xf numFmtId="43" fontId="0" fillId="2" borderId="3" xfId="1" applyFont="1" applyFill="1" applyBorder="1"/>
    <xf numFmtId="0" fontId="0" fillId="2" borderId="2" xfId="0" applyFill="1" applyBorder="1"/>
    <xf numFmtId="43" fontId="0" fillId="0" borderId="16" xfId="0" applyNumberFormat="1" applyBorder="1"/>
    <xf numFmtId="0" fontId="0" fillId="0" borderId="18" xfId="0" applyBorder="1" applyAlignment="1">
      <alignment wrapText="1"/>
    </xf>
    <xf numFmtId="43" fontId="0" fillId="0" borderId="19" xfId="0" applyNumberFormat="1" applyBorder="1"/>
    <xf numFmtId="0" fontId="0" fillId="3" borderId="1" xfId="0" applyFill="1" applyBorder="1" applyAlignment="1">
      <alignment horizontal="center"/>
    </xf>
    <xf numFmtId="0" fontId="0" fillId="3" borderId="3" xfId="0" applyFill="1" applyBorder="1" applyAlignment="1">
      <alignment wrapText="1"/>
    </xf>
    <xf numFmtId="43" fontId="0" fillId="3" borderId="3" xfId="1" applyFont="1" applyFill="1" applyBorder="1"/>
    <xf numFmtId="0" fontId="0" fillId="3" borderId="3" xfId="0" applyFill="1" applyBorder="1"/>
    <xf numFmtId="43" fontId="0" fillId="3" borderId="2" xfId="0" applyNumberFormat="1" applyFill="1" applyBorder="1"/>
    <xf numFmtId="0" fontId="0" fillId="0" borderId="20" xfId="0" applyBorder="1" applyAlignment="1">
      <alignment horizontal="center"/>
    </xf>
    <xf numFmtId="0" fontId="0" fillId="0" borderId="21" xfId="0" applyBorder="1" applyAlignment="1">
      <alignment wrapText="1"/>
    </xf>
    <xf numFmtId="0" fontId="0" fillId="0" borderId="21" xfId="0" applyBorder="1"/>
    <xf numFmtId="43" fontId="0" fillId="0" borderId="21" xfId="1" applyFont="1" applyBorder="1"/>
    <xf numFmtId="43" fontId="0" fillId="0" borderId="22" xfId="0" applyNumberFormat="1" applyBorder="1"/>
    <xf numFmtId="43" fontId="0" fillId="0" borderId="18" xfId="1" applyFont="1" applyBorder="1" applyAlignment="1"/>
    <xf numFmtId="0" fontId="0" fillId="2" borderId="3" xfId="0" applyFill="1" applyBorder="1" applyAlignment="1">
      <alignment wrapText="1"/>
    </xf>
    <xf numFmtId="43" fontId="0" fillId="2" borderId="2" xfId="0" applyNumberFormat="1" applyFill="1" applyBorder="1"/>
    <xf numFmtId="0" fontId="0" fillId="0" borderId="18" xfId="0" applyBorder="1" applyAlignment="1">
      <alignment horizontal="left" wrapText="1"/>
    </xf>
    <xf numFmtId="0" fontId="0" fillId="2" borderId="3" xfId="0" applyFill="1" applyBorder="1" applyAlignment="1">
      <alignment horizontal="left" wrapText="1"/>
    </xf>
    <xf numFmtId="14" fontId="0" fillId="0" borderId="0" xfId="0" applyNumberFormat="1"/>
    <xf numFmtId="164" fontId="0" fillId="0" borderId="3" xfId="1" applyNumberFormat="1" applyFont="1" applyBorder="1"/>
    <xf numFmtId="0" fontId="0" fillId="0" borderId="4" xfId="0" applyBorder="1"/>
    <xf numFmtId="0" fontId="0" fillId="0" borderId="4" xfId="0" applyBorder="1" applyAlignment="1">
      <alignment horizontal="center"/>
    </xf>
    <xf numFmtId="43" fontId="0" fillId="0" borderId="4" xfId="0" applyNumberFormat="1" applyBorder="1"/>
    <xf numFmtId="9" fontId="0" fillId="0" borderId="4" xfId="2" applyFont="1" applyBorder="1"/>
    <xf numFmtId="43" fontId="0" fillId="0" borderId="4" xfId="1" applyFont="1" applyBorder="1"/>
    <xf numFmtId="0" fontId="0" fillId="2" borderId="4" xfId="0" applyFill="1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8" xfId="0" applyBorder="1"/>
    <xf numFmtId="9" fontId="0" fillId="0" borderId="9" xfId="2" applyFont="1" applyBorder="1"/>
    <xf numFmtId="9" fontId="0" fillId="2" borderId="9" xfId="0" applyNumberFormat="1" applyFill="1" applyBorder="1"/>
    <xf numFmtId="9" fontId="0" fillId="2" borderId="10" xfId="0" applyNumberFormat="1" applyFill="1" applyBorder="1"/>
    <xf numFmtId="0" fontId="0" fillId="0" borderId="11" xfId="0" applyBorder="1"/>
    <xf numFmtId="43" fontId="0" fillId="0" borderId="12" xfId="0" applyNumberFormat="1" applyBorder="1"/>
    <xf numFmtId="9" fontId="0" fillId="0" borderId="12" xfId="2" applyFont="1" applyBorder="1"/>
    <xf numFmtId="9" fontId="0" fillId="2" borderId="12" xfId="0" applyNumberFormat="1" applyFill="1" applyBorder="1"/>
    <xf numFmtId="9" fontId="0" fillId="2" borderId="13" xfId="0" applyNumberFormat="1" applyFill="1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43" fontId="0" fillId="0" borderId="9" xfId="1" applyFont="1" applyBorder="1" applyAlignment="1">
      <alignment horizontal="center"/>
    </xf>
    <xf numFmtId="43" fontId="0" fillId="3" borderId="3" xfId="1" applyFont="1" applyFill="1" applyBorder="1" applyAlignment="1">
      <alignment horizontal="center"/>
    </xf>
    <xf numFmtId="43" fontId="0" fillId="0" borderId="15" xfId="1" applyFont="1" applyBorder="1" applyAlignment="1">
      <alignment horizontal="center"/>
    </xf>
    <xf numFmtId="43" fontId="0" fillId="2" borderId="3" xfId="1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4" borderId="1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3">
    <cellStyle name="Normal" xfId="0" builtinId="0"/>
    <cellStyle name="Percentagem" xfId="2" builtinId="5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9525</xdr:colOff>
      <xdr:row>3</xdr:row>
      <xdr:rowOff>9525</xdr:rowOff>
    </xdr:from>
    <xdr:to>
      <xdr:col>15</xdr:col>
      <xdr:colOff>466725</xdr:colOff>
      <xdr:row>17</xdr:row>
      <xdr:rowOff>85725</xdr:rowOff>
    </xdr:to>
    <xdr:sp macro="" textlink="">
      <xdr:nvSpPr>
        <xdr:cNvPr id="12" name="CaixaDeTexto 11"/>
        <xdr:cNvSpPr txBox="1"/>
      </xdr:nvSpPr>
      <xdr:spPr>
        <a:xfrm>
          <a:off x="6105525" y="581025"/>
          <a:ext cx="3505200" cy="2743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t-B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eaLnBrk="1" fontAlgn="auto" latinLnBrk="0" hangingPunct="1"/>
          <a:endParaRPr lang="pt-B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pt-B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eaLnBrk="1" fontAlgn="auto" latinLnBrk="0" hangingPunct="1"/>
          <a:endParaRPr lang="pt-B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pt-B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pt-BR" sz="1100"/>
            <a:t> </a:t>
          </a:r>
        </a:p>
        <a:p>
          <a:r>
            <a:rPr lang="pt-BR" sz="1100"/>
            <a:t> </a:t>
          </a:r>
        </a:p>
        <a:p>
          <a:r>
            <a:rPr lang="pt-BR" sz="1100"/>
            <a:t> </a:t>
          </a:r>
        </a:p>
        <a:p>
          <a:r>
            <a:rPr lang="pt-BR" sz="1100"/>
            <a:t> </a:t>
          </a:r>
        </a:p>
        <a:p>
          <a:r>
            <a:rPr lang="pt-BR" sz="1100"/>
            <a:t> </a:t>
          </a:r>
        </a:p>
        <a:p>
          <a:r>
            <a:rPr lang="pt-BR" sz="1100"/>
            <a:t> </a:t>
          </a:r>
        </a:p>
        <a:p>
          <a:r>
            <a:rPr lang="pt-BR" sz="1100"/>
            <a:t> </a:t>
          </a:r>
        </a:p>
        <a:p>
          <a:r>
            <a:rPr lang="pt-BR" sz="1100"/>
            <a:t> </a:t>
          </a:r>
        </a:p>
        <a:p>
          <a:r>
            <a:rPr lang="pt-BR" sz="1100"/>
            <a:t>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/>
            <a:t> </a:t>
          </a:r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Foto 2 -  Vista interna</a:t>
          </a:r>
          <a:endParaRPr lang="pt-BR"/>
        </a:p>
        <a:p>
          <a:endParaRPr lang="pt-BR" sz="1100"/>
        </a:p>
      </xdr:txBody>
    </xdr:sp>
    <xdr:clientData/>
  </xdr:twoCellAnchor>
  <xdr:twoCellAnchor editAs="oneCell">
    <xdr:from>
      <xdr:col>10</xdr:col>
      <xdr:colOff>9525</xdr:colOff>
      <xdr:row>3</xdr:row>
      <xdr:rowOff>9525</xdr:rowOff>
    </xdr:from>
    <xdr:to>
      <xdr:col>15</xdr:col>
      <xdr:colOff>76200</xdr:colOff>
      <xdr:row>15</xdr:row>
      <xdr:rowOff>126003</xdr:rowOff>
    </xdr:to>
    <xdr:pic>
      <xdr:nvPicPr>
        <xdr:cNvPr id="13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3440" t="12993" r="28380" b="7538"/>
        <a:stretch>
          <a:fillRect/>
        </a:stretch>
      </xdr:blipFill>
      <xdr:spPr bwMode="auto">
        <a:xfrm>
          <a:off x="6105525" y="581025"/>
          <a:ext cx="3114675" cy="240247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3</xdr:col>
      <xdr:colOff>57150</xdr:colOff>
      <xdr:row>18</xdr:row>
      <xdr:rowOff>38100</xdr:rowOff>
    </xdr:from>
    <xdr:to>
      <xdr:col>8</xdr:col>
      <xdr:colOff>571500</xdr:colOff>
      <xdr:row>32</xdr:row>
      <xdr:rowOff>66675</xdr:rowOff>
    </xdr:to>
    <xdr:sp macro="" textlink="">
      <xdr:nvSpPr>
        <xdr:cNvPr id="14" name="CaixaDeTexto 13"/>
        <xdr:cNvSpPr txBox="1"/>
      </xdr:nvSpPr>
      <xdr:spPr>
        <a:xfrm>
          <a:off x="1885950" y="3467100"/>
          <a:ext cx="3562350" cy="26955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t-B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pt-BR" sz="1100"/>
        </a:p>
        <a:p>
          <a:r>
            <a:rPr lang="pt-BR" sz="1100"/>
            <a:t> </a:t>
          </a:r>
        </a:p>
        <a:p>
          <a:r>
            <a:rPr lang="pt-BR" sz="1100"/>
            <a:t> </a:t>
          </a:r>
        </a:p>
        <a:p>
          <a:r>
            <a:rPr lang="pt-BR" sz="1100"/>
            <a:t> </a:t>
          </a:r>
        </a:p>
        <a:p>
          <a:r>
            <a:rPr lang="pt-BR" sz="1100"/>
            <a:t> </a:t>
          </a:r>
        </a:p>
        <a:p>
          <a:r>
            <a:rPr lang="pt-BR" sz="1100"/>
            <a:t> </a:t>
          </a:r>
        </a:p>
        <a:p>
          <a:r>
            <a:rPr lang="pt-BR" sz="1100"/>
            <a:t> </a:t>
          </a:r>
        </a:p>
        <a:p>
          <a:r>
            <a:rPr lang="pt-BR" sz="1100"/>
            <a:t> </a:t>
          </a:r>
        </a:p>
        <a:p>
          <a:r>
            <a:rPr lang="pt-BR" sz="1100"/>
            <a:t> </a:t>
          </a:r>
        </a:p>
        <a:p>
          <a:r>
            <a:rPr lang="pt-BR" sz="1100"/>
            <a:t> </a:t>
          </a:r>
        </a:p>
        <a:p>
          <a:r>
            <a:rPr lang="pt-BR" sz="1100"/>
            <a:t> </a:t>
          </a:r>
        </a:p>
        <a:p>
          <a:r>
            <a:rPr lang="pt-BR" sz="1100"/>
            <a:t> </a:t>
          </a:r>
        </a:p>
        <a:p>
          <a:r>
            <a:rPr lang="pt-BR" sz="1100"/>
            <a:t>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/>
            <a:t> </a:t>
          </a:r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Foto 3 -  Vista interna</a:t>
          </a:r>
          <a:endParaRPr lang="pt-BR"/>
        </a:p>
        <a:p>
          <a:endParaRPr lang="pt-BR" sz="1100"/>
        </a:p>
      </xdr:txBody>
    </xdr:sp>
    <xdr:clientData/>
  </xdr:twoCellAnchor>
  <xdr:twoCellAnchor editAs="oneCell">
    <xdr:from>
      <xdr:col>3</xdr:col>
      <xdr:colOff>57150</xdr:colOff>
      <xdr:row>18</xdr:row>
      <xdr:rowOff>38100</xdr:rowOff>
    </xdr:from>
    <xdr:to>
      <xdr:col>8</xdr:col>
      <xdr:colOff>161925</xdr:colOff>
      <xdr:row>30</xdr:row>
      <xdr:rowOff>166493</xdr:rowOff>
    </xdr:to>
    <xdr:pic>
      <xdr:nvPicPr>
        <xdr:cNvPr id="15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13537" t="11845" r="27729" b="8506"/>
        <a:stretch>
          <a:fillRect/>
        </a:stretch>
      </xdr:blipFill>
      <xdr:spPr bwMode="auto">
        <a:xfrm>
          <a:off x="1885950" y="3467100"/>
          <a:ext cx="3152775" cy="241439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10</xdr:col>
      <xdr:colOff>0</xdr:colOff>
      <xdr:row>18</xdr:row>
      <xdr:rowOff>66675</xdr:rowOff>
    </xdr:from>
    <xdr:to>
      <xdr:col>15</xdr:col>
      <xdr:colOff>457200</xdr:colOff>
      <xdr:row>32</xdr:row>
      <xdr:rowOff>142875</xdr:rowOff>
    </xdr:to>
    <xdr:sp macro="" textlink="">
      <xdr:nvSpPr>
        <xdr:cNvPr id="16" name="CaixaDeTexto 15"/>
        <xdr:cNvSpPr txBox="1"/>
      </xdr:nvSpPr>
      <xdr:spPr>
        <a:xfrm>
          <a:off x="6096000" y="3495675"/>
          <a:ext cx="3505200" cy="2743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t-B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eaLnBrk="1" fontAlgn="auto" latinLnBrk="0" hangingPunct="1"/>
          <a:endParaRPr lang="pt-B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pt-B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eaLnBrk="1" fontAlgn="auto" latinLnBrk="0" hangingPunct="1"/>
          <a:endParaRPr lang="pt-B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pt-B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pt-BR" sz="1100"/>
            <a:t>                                                                                                                                                         </a:t>
          </a:r>
        </a:p>
        <a:p>
          <a:r>
            <a:rPr lang="pt-BR" sz="1100"/>
            <a:t>   </a:t>
          </a:r>
        </a:p>
        <a:p>
          <a:r>
            <a:rPr lang="pt-BR" sz="1100"/>
            <a:t> </a:t>
          </a:r>
        </a:p>
        <a:p>
          <a:r>
            <a:rPr lang="pt-BR" sz="1100"/>
            <a:t> </a:t>
          </a:r>
        </a:p>
        <a:p>
          <a:r>
            <a:rPr lang="pt-BR" sz="1100"/>
            <a:t> </a:t>
          </a:r>
        </a:p>
        <a:p>
          <a:r>
            <a:rPr lang="pt-BR" sz="1100"/>
            <a:t> </a:t>
          </a:r>
        </a:p>
        <a:p>
          <a:r>
            <a:rPr lang="pt-BR" sz="1100"/>
            <a:t> </a:t>
          </a:r>
        </a:p>
        <a:p>
          <a:r>
            <a:rPr lang="pt-BR" sz="1100"/>
            <a:t> </a:t>
          </a:r>
        </a:p>
        <a:p>
          <a:r>
            <a:rPr lang="pt-BR" sz="1100"/>
            <a:t> </a:t>
          </a:r>
        </a:p>
        <a:p>
          <a:r>
            <a:rPr lang="pt-BR" sz="1100"/>
            <a:t>Foto 4 -  Vista interna</a:t>
          </a:r>
        </a:p>
      </xdr:txBody>
    </xdr:sp>
    <xdr:clientData/>
  </xdr:twoCellAnchor>
  <xdr:twoCellAnchor editAs="oneCell">
    <xdr:from>
      <xdr:col>10</xdr:col>
      <xdr:colOff>0</xdr:colOff>
      <xdr:row>18</xdr:row>
      <xdr:rowOff>66675</xdr:rowOff>
    </xdr:from>
    <xdr:to>
      <xdr:col>15</xdr:col>
      <xdr:colOff>289379</xdr:colOff>
      <xdr:row>30</xdr:row>
      <xdr:rowOff>173357</xdr:rowOff>
    </xdr:to>
    <xdr:pic>
      <xdr:nvPicPr>
        <xdr:cNvPr id="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l="12794" t="13021" r="27721" b="11458"/>
        <a:stretch>
          <a:fillRect/>
        </a:stretch>
      </xdr:blipFill>
      <xdr:spPr bwMode="auto">
        <a:xfrm>
          <a:off x="6096000" y="3495675"/>
          <a:ext cx="3337379" cy="2392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111475</xdr:colOff>
      <xdr:row>3</xdr:row>
      <xdr:rowOff>47626</xdr:rowOff>
    </xdr:from>
    <xdr:to>
      <xdr:col>8</xdr:col>
      <xdr:colOff>554863</xdr:colOff>
      <xdr:row>12</xdr:row>
      <xdr:rowOff>57150</xdr:rowOff>
    </xdr:to>
    <xdr:pic>
      <xdr:nvPicPr>
        <xdr:cNvPr id="1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 l="13382" t="13151" r="27794" b="7812"/>
        <a:stretch>
          <a:fillRect/>
        </a:stretch>
      </xdr:blipFill>
      <xdr:spPr bwMode="auto">
        <a:xfrm>
          <a:off x="3159475" y="619126"/>
          <a:ext cx="2272188" cy="172402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2</xdr:col>
      <xdr:colOff>609599</xdr:colOff>
      <xdr:row>3</xdr:row>
      <xdr:rowOff>47625</xdr:rowOff>
    </xdr:from>
    <xdr:to>
      <xdr:col>8</xdr:col>
      <xdr:colOff>581024</xdr:colOff>
      <xdr:row>17</xdr:row>
      <xdr:rowOff>47625</xdr:rowOff>
    </xdr:to>
    <xdr:sp macro="" textlink="">
      <xdr:nvSpPr>
        <xdr:cNvPr id="7" name="CaixaDeTexto 6"/>
        <xdr:cNvSpPr txBox="1"/>
      </xdr:nvSpPr>
      <xdr:spPr>
        <a:xfrm>
          <a:off x="1828799" y="619125"/>
          <a:ext cx="3629025" cy="2667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pt-BR" sz="1100"/>
            <a:t> </a:t>
          </a:r>
        </a:p>
        <a:p>
          <a:r>
            <a:rPr lang="pt-BR" sz="1100"/>
            <a:t> </a:t>
          </a:r>
        </a:p>
        <a:p>
          <a:r>
            <a:rPr lang="pt-BR" sz="1100"/>
            <a:t> </a:t>
          </a:r>
        </a:p>
        <a:p>
          <a:r>
            <a:rPr lang="pt-BR" sz="1100"/>
            <a:t> </a:t>
          </a:r>
        </a:p>
        <a:p>
          <a:r>
            <a:rPr lang="pt-BR" sz="1100"/>
            <a:t> </a:t>
          </a:r>
        </a:p>
        <a:p>
          <a:r>
            <a:rPr lang="pt-BR" sz="1100"/>
            <a:t> </a:t>
          </a:r>
        </a:p>
        <a:p>
          <a:r>
            <a:rPr lang="pt-BR" sz="1100"/>
            <a:t> </a:t>
          </a:r>
        </a:p>
        <a:p>
          <a:r>
            <a:rPr lang="pt-BR" sz="1100"/>
            <a:t> </a:t>
          </a:r>
        </a:p>
        <a:p>
          <a:r>
            <a:rPr lang="pt-BR" sz="1100"/>
            <a:t> </a:t>
          </a:r>
        </a:p>
        <a:p>
          <a:r>
            <a:rPr lang="pt-BR" sz="1100"/>
            <a:t> </a:t>
          </a:r>
        </a:p>
        <a:p>
          <a:r>
            <a:rPr lang="pt-BR" sz="1100"/>
            <a:t> </a:t>
          </a:r>
        </a:p>
        <a:p>
          <a:r>
            <a:rPr lang="pt-BR" sz="1100"/>
            <a:t> </a:t>
          </a:r>
        </a:p>
        <a:p>
          <a:r>
            <a:rPr lang="pt-BR" sz="1100"/>
            <a:t>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/>
            <a:t>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 Foto 1 -  Vista externa</a:t>
          </a:r>
        </a:p>
        <a:p>
          <a:endParaRPr lang="pt-BR" sz="1100"/>
        </a:p>
        <a:p>
          <a:endParaRPr lang="pt-BR" sz="1100"/>
        </a:p>
      </xdr:txBody>
    </xdr:sp>
    <xdr:clientData/>
  </xdr:twoCellAnchor>
  <xdr:twoCellAnchor editAs="oneCell">
    <xdr:from>
      <xdr:col>3</xdr:col>
      <xdr:colOff>0</xdr:colOff>
      <xdr:row>3</xdr:row>
      <xdr:rowOff>47625</xdr:rowOff>
    </xdr:from>
    <xdr:to>
      <xdr:col>8</xdr:col>
      <xdr:colOff>85726</xdr:colOff>
      <xdr:row>15</xdr:row>
      <xdr:rowOff>139340</xdr:rowOff>
    </xdr:to>
    <xdr:pic>
      <xdr:nvPicPr>
        <xdr:cNvPr id="2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 l="13382" t="13151" r="27794" b="7812"/>
        <a:stretch>
          <a:fillRect/>
        </a:stretch>
      </xdr:blipFill>
      <xdr:spPr bwMode="auto">
        <a:xfrm>
          <a:off x="1828800" y="619125"/>
          <a:ext cx="3133726" cy="23777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3</xdr:col>
      <xdr:colOff>85725</xdr:colOff>
      <xdr:row>34</xdr:row>
      <xdr:rowOff>28575</xdr:rowOff>
    </xdr:from>
    <xdr:to>
      <xdr:col>10</xdr:col>
      <xdr:colOff>352425</xdr:colOff>
      <xdr:row>49</xdr:row>
      <xdr:rowOff>0</xdr:rowOff>
    </xdr:to>
    <xdr:sp macro="" textlink="">
      <xdr:nvSpPr>
        <xdr:cNvPr id="18" name="CaixaDeTexto 17"/>
        <xdr:cNvSpPr txBox="1"/>
      </xdr:nvSpPr>
      <xdr:spPr>
        <a:xfrm>
          <a:off x="1914525" y="6505575"/>
          <a:ext cx="4533900" cy="28289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pt-BR" sz="1100"/>
            <a:t>    </a:t>
          </a:r>
        </a:p>
        <a:p>
          <a:endParaRPr lang="pt-BR" sz="1100"/>
        </a:p>
        <a:p>
          <a:endParaRPr lang="pt-BR" sz="1100"/>
        </a:p>
        <a:p>
          <a:endParaRPr lang="pt-BR" sz="1100"/>
        </a:p>
        <a:p>
          <a:endParaRPr lang="pt-BR" sz="1100"/>
        </a:p>
        <a:p>
          <a:endParaRPr lang="pt-BR" sz="1100"/>
        </a:p>
        <a:p>
          <a:endParaRPr lang="pt-BR" sz="1100"/>
        </a:p>
        <a:p>
          <a:endParaRPr lang="pt-BR" sz="1100"/>
        </a:p>
        <a:p>
          <a:endParaRPr lang="pt-BR" sz="1100"/>
        </a:p>
        <a:p>
          <a:endParaRPr lang="pt-BR" sz="1100"/>
        </a:p>
        <a:p>
          <a:endParaRPr lang="pt-BR" sz="1100"/>
        </a:p>
        <a:p>
          <a:endParaRPr lang="pt-BR" sz="1100"/>
        </a:p>
        <a:p>
          <a:endParaRPr lang="pt-BR" sz="1100"/>
        </a:p>
        <a:p>
          <a:endParaRPr lang="pt-BR" sz="1100"/>
        </a:p>
        <a:p>
          <a:endParaRPr lang="pt-BR" sz="1100"/>
        </a:p>
        <a:p>
          <a:r>
            <a:rPr lang="pt-BR" sz="1100"/>
            <a:t>VISTA EXTERNA</a:t>
          </a:r>
        </a:p>
      </xdr:txBody>
    </xdr:sp>
    <xdr:clientData/>
  </xdr:twoCellAnchor>
  <xdr:twoCellAnchor editAs="oneCell">
    <xdr:from>
      <xdr:col>4</xdr:col>
      <xdr:colOff>590550</xdr:colOff>
      <xdr:row>34</xdr:row>
      <xdr:rowOff>133350</xdr:rowOff>
    </xdr:from>
    <xdr:to>
      <xdr:col>10</xdr:col>
      <xdr:colOff>323850</xdr:colOff>
      <xdr:row>48</xdr:row>
      <xdr:rowOff>49446</xdr:rowOff>
    </xdr:to>
    <xdr:pic>
      <xdr:nvPicPr>
        <xdr:cNvPr id="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 l="18942" t="6925" r="19454" b="9972"/>
        <a:stretch>
          <a:fillRect/>
        </a:stretch>
      </xdr:blipFill>
      <xdr:spPr bwMode="auto">
        <a:xfrm>
          <a:off x="3028950" y="6610350"/>
          <a:ext cx="3390900" cy="258309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7"/>
  <sheetViews>
    <sheetView zoomScale="85" zoomScaleNormal="85" workbookViewId="0">
      <selection activeCell="I194" sqref="I194"/>
    </sheetView>
  </sheetViews>
  <sheetFormatPr defaultRowHeight="15" x14ac:dyDescent="0.25"/>
  <cols>
    <col min="1" max="1" width="9.140625" style="2"/>
    <col min="2" max="2" width="34.85546875" customWidth="1"/>
    <col min="3" max="3" width="4.42578125" customWidth="1"/>
    <col min="4" max="5" width="9.5703125" style="1" bestFit="1" customWidth="1"/>
    <col min="6" max="6" width="11.5703125" style="1" bestFit="1" customWidth="1"/>
    <col min="7" max="8" width="11.5703125" bestFit="1" customWidth="1"/>
    <col min="9" max="10" width="11.5703125" style="1" bestFit="1" customWidth="1"/>
    <col min="12" max="12" width="21.28515625" customWidth="1"/>
  </cols>
  <sheetData>
    <row r="1" spans="1:9" x14ac:dyDescent="0.25">
      <c r="A1" s="6" t="s">
        <v>0</v>
      </c>
      <c r="B1" s="7"/>
      <c r="C1" s="7"/>
      <c r="D1" s="8"/>
      <c r="E1" s="8"/>
      <c r="F1" s="8"/>
      <c r="G1" s="7"/>
      <c r="H1" s="9"/>
    </row>
    <row r="2" spans="1:9" x14ac:dyDescent="0.25">
      <c r="A2" s="10" t="s">
        <v>3</v>
      </c>
      <c r="B2" s="11"/>
      <c r="C2" s="11"/>
      <c r="D2" s="12"/>
      <c r="E2" s="12"/>
      <c r="F2" s="12"/>
      <c r="G2" s="11"/>
      <c r="H2" s="13"/>
    </row>
    <row r="3" spans="1:9" x14ac:dyDescent="0.25">
      <c r="A3" s="10" t="s">
        <v>1</v>
      </c>
      <c r="B3" s="11"/>
      <c r="C3" s="11"/>
      <c r="D3" s="12" t="s">
        <v>2</v>
      </c>
      <c r="E3" s="12"/>
      <c r="F3" s="12"/>
      <c r="G3" s="11"/>
      <c r="H3" s="14" t="s">
        <v>312</v>
      </c>
    </row>
    <row r="4" spans="1:9" x14ac:dyDescent="0.25">
      <c r="A4" s="15"/>
      <c r="B4" s="11"/>
      <c r="C4" s="11"/>
      <c r="D4" s="12"/>
      <c r="E4" s="12"/>
      <c r="F4" s="12"/>
      <c r="G4" s="11"/>
      <c r="H4" s="13"/>
    </row>
    <row r="5" spans="1:9" ht="30" x14ac:dyDescent="0.25">
      <c r="A5" s="15" t="s">
        <v>4</v>
      </c>
      <c r="B5" s="11" t="s">
        <v>5</v>
      </c>
      <c r="C5" s="11" t="s">
        <v>6</v>
      </c>
      <c r="D5" s="12" t="s">
        <v>7</v>
      </c>
      <c r="E5" s="16" t="s">
        <v>8</v>
      </c>
      <c r="F5" s="16" t="s">
        <v>9</v>
      </c>
      <c r="G5" s="17" t="s">
        <v>311</v>
      </c>
      <c r="H5" s="18" t="s">
        <v>310</v>
      </c>
    </row>
    <row r="6" spans="1:9" x14ac:dyDescent="0.25">
      <c r="A6" s="15">
        <v>1</v>
      </c>
      <c r="B6" s="11" t="s">
        <v>10</v>
      </c>
      <c r="C6" s="89" t="s">
        <v>55</v>
      </c>
      <c r="D6" s="89"/>
      <c r="E6" s="12"/>
      <c r="F6" s="12"/>
      <c r="G6" s="11"/>
      <c r="H6" s="13"/>
    </row>
    <row r="7" spans="1:9" x14ac:dyDescent="0.25">
      <c r="A7" s="15">
        <v>2</v>
      </c>
      <c r="B7" s="11" t="s">
        <v>11</v>
      </c>
      <c r="C7" s="89" t="s">
        <v>55</v>
      </c>
      <c r="D7" s="89"/>
      <c r="E7" s="12"/>
      <c r="F7" s="12"/>
      <c r="G7" s="11"/>
      <c r="H7" s="13"/>
    </row>
    <row r="8" spans="1:9" x14ac:dyDescent="0.25">
      <c r="A8" s="36">
        <v>3</v>
      </c>
      <c r="B8" s="37" t="s">
        <v>12</v>
      </c>
      <c r="C8" s="91" t="s">
        <v>55</v>
      </c>
      <c r="D8" s="91"/>
      <c r="E8" s="38"/>
      <c r="F8" s="38"/>
      <c r="G8" s="37"/>
      <c r="H8" s="39"/>
    </row>
    <row r="9" spans="1:9" x14ac:dyDescent="0.25">
      <c r="A9" s="44">
        <v>4</v>
      </c>
      <c r="B9" s="45" t="s">
        <v>13</v>
      </c>
      <c r="C9" s="92"/>
      <c r="D9" s="92"/>
      <c r="E9" s="46"/>
      <c r="F9" s="46"/>
      <c r="G9" s="45"/>
      <c r="H9" s="47"/>
      <c r="I9" s="1">
        <f>SUM(H11:H32)</f>
        <v>30602</v>
      </c>
    </row>
    <row r="10" spans="1:9" x14ac:dyDescent="0.25">
      <c r="A10" s="40" t="s">
        <v>14</v>
      </c>
      <c r="B10" s="41" t="s">
        <v>16</v>
      </c>
      <c r="C10" s="41"/>
      <c r="D10" s="42"/>
      <c r="E10" s="42"/>
      <c r="F10" s="42"/>
      <c r="G10" s="41"/>
      <c r="H10" s="43"/>
    </row>
    <row r="11" spans="1:9" x14ac:dyDescent="0.25">
      <c r="A11" s="15" t="s">
        <v>17</v>
      </c>
      <c r="B11" s="11" t="s">
        <v>18</v>
      </c>
      <c r="C11" s="11" t="s">
        <v>19</v>
      </c>
      <c r="D11" s="12">
        <v>20</v>
      </c>
      <c r="E11" s="12">
        <v>60</v>
      </c>
      <c r="F11" s="12">
        <f>E11*D11</f>
        <v>1200</v>
      </c>
      <c r="G11" s="11"/>
      <c r="H11" s="13"/>
    </row>
    <row r="12" spans="1:9" x14ac:dyDescent="0.25">
      <c r="A12" s="15"/>
      <c r="B12" s="11" t="s">
        <v>260</v>
      </c>
      <c r="C12" s="11"/>
      <c r="D12" s="12"/>
      <c r="E12" s="12"/>
      <c r="F12" s="12"/>
      <c r="G12" s="11"/>
      <c r="H12" s="13"/>
    </row>
    <row r="13" spans="1:9" x14ac:dyDescent="0.25">
      <c r="A13" s="15"/>
      <c r="B13" s="19" t="s">
        <v>20</v>
      </c>
      <c r="C13" s="19"/>
      <c r="D13" s="19"/>
      <c r="E13" s="19"/>
      <c r="F13" s="19"/>
      <c r="G13" s="20">
        <f>SUM(F11:F12)</f>
        <v>1200</v>
      </c>
      <c r="H13" s="21">
        <f>G13*1.3</f>
        <v>1560</v>
      </c>
    </row>
    <row r="14" spans="1:9" x14ac:dyDescent="0.25">
      <c r="A14" s="15"/>
      <c r="B14" s="22"/>
      <c r="C14" s="11"/>
      <c r="D14" s="12"/>
      <c r="E14" s="12"/>
      <c r="F14" s="12"/>
      <c r="G14" s="11"/>
      <c r="H14" s="21">
        <f t="shared" ref="H14:H77" si="0">G14*1.3</f>
        <v>0</v>
      </c>
    </row>
    <row r="15" spans="1:9" x14ac:dyDescent="0.25">
      <c r="A15" s="15" t="s">
        <v>15</v>
      </c>
      <c r="B15" s="11" t="s">
        <v>24</v>
      </c>
      <c r="C15" s="11"/>
      <c r="D15" s="12"/>
      <c r="E15" s="12"/>
      <c r="F15" s="12"/>
      <c r="G15" s="11"/>
      <c r="H15" s="21">
        <f t="shared" si="0"/>
        <v>0</v>
      </c>
    </row>
    <row r="16" spans="1:9" x14ac:dyDescent="0.25">
      <c r="A16" s="15" t="s">
        <v>21</v>
      </c>
      <c r="B16" s="11" t="s">
        <v>22</v>
      </c>
      <c r="C16" s="11"/>
      <c r="D16" s="12"/>
      <c r="E16" s="12"/>
      <c r="F16" s="12"/>
      <c r="G16" s="11"/>
      <c r="H16" s="21">
        <f t="shared" si="0"/>
        <v>0</v>
      </c>
    </row>
    <row r="17" spans="1:8" ht="30" x14ac:dyDescent="0.25">
      <c r="A17" s="15" t="s">
        <v>23</v>
      </c>
      <c r="B17" s="17" t="s">
        <v>25</v>
      </c>
      <c r="C17" s="11" t="s">
        <v>26</v>
      </c>
      <c r="D17" s="12">
        <v>3</v>
      </c>
      <c r="E17" s="12">
        <v>320</v>
      </c>
      <c r="F17" s="12">
        <f t="shared" ref="F17:F31" si="1">E17*D17</f>
        <v>960</v>
      </c>
      <c r="G17" s="11"/>
      <c r="H17" s="21">
        <f t="shared" si="0"/>
        <v>0</v>
      </c>
    </row>
    <row r="18" spans="1:8" ht="30" x14ac:dyDescent="0.25">
      <c r="A18" s="15" t="s">
        <v>27</v>
      </c>
      <c r="B18" s="17" t="s">
        <v>28</v>
      </c>
      <c r="C18" s="11" t="s">
        <v>26</v>
      </c>
      <c r="D18" s="12">
        <v>14</v>
      </c>
      <c r="E18" s="12">
        <v>460</v>
      </c>
      <c r="F18" s="12">
        <f t="shared" si="1"/>
        <v>6440</v>
      </c>
      <c r="G18" s="11"/>
      <c r="H18" s="21">
        <f t="shared" si="0"/>
        <v>0</v>
      </c>
    </row>
    <row r="19" spans="1:8" ht="30" x14ac:dyDescent="0.25">
      <c r="A19" s="15" t="s">
        <v>29</v>
      </c>
      <c r="B19" s="17" t="s">
        <v>30</v>
      </c>
      <c r="C19" s="11" t="s">
        <v>26</v>
      </c>
      <c r="D19" s="12">
        <v>2</v>
      </c>
      <c r="E19" s="12">
        <v>500</v>
      </c>
      <c r="F19" s="12">
        <f t="shared" si="1"/>
        <v>1000</v>
      </c>
      <c r="G19" s="11"/>
      <c r="H19" s="21">
        <f t="shared" si="0"/>
        <v>0</v>
      </c>
    </row>
    <row r="20" spans="1:8" ht="30" x14ac:dyDescent="0.25">
      <c r="A20" s="15" t="s">
        <v>31</v>
      </c>
      <c r="B20" s="17" t="s">
        <v>32</v>
      </c>
      <c r="C20" s="11" t="s">
        <v>26</v>
      </c>
      <c r="D20" s="12">
        <v>5</v>
      </c>
      <c r="E20" s="12">
        <v>100</v>
      </c>
      <c r="F20" s="12">
        <f t="shared" si="1"/>
        <v>500</v>
      </c>
      <c r="G20" s="11"/>
      <c r="H20" s="21">
        <f t="shared" si="0"/>
        <v>0</v>
      </c>
    </row>
    <row r="21" spans="1:8" x14ac:dyDescent="0.25">
      <c r="A21" s="15" t="s">
        <v>33</v>
      </c>
      <c r="B21" s="17" t="s">
        <v>34</v>
      </c>
      <c r="C21" s="11" t="s">
        <v>26</v>
      </c>
      <c r="D21" s="12">
        <v>14</v>
      </c>
      <c r="E21" s="12">
        <v>150</v>
      </c>
      <c r="F21" s="12">
        <f t="shared" si="1"/>
        <v>2100</v>
      </c>
      <c r="G21" s="11"/>
      <c r="H21" s="21">
        <f t="shared" si="0"/>
        <v>0</v>
      </c>
    </row>
    <row r="22" spans="1:8" x14ac:dyDescent="0.25">
      <c r="A22" s="15" t="s">
        <v>35</v>
      </c>
      <c r="B22" s="17" t="s">
        <v>36</v>
      </c>
      <c r="C22" s="11"/>
      <c r="D22" s="12"/>
      <c r="E22" s="12"/>
      <c r="F22" s="12">
        <f t="shared" si="1"/>
        <v>0</v>
      </c>
      <c r="G22" s="11"/>
      <c r="H22" s="21">
        <f t="shared" si="0"/>
        <v>0</v>
      </c>
    </row>
    <row r="23" spans="1:8" ht="30" x14ac:dyDescent="0.25">
      <c r="A23" s="15" t="s">
        <v>37</v>
      </c>
      <c r="B23" s="17" t="s">
        <v>38</v>
      </c>
      <c r="C23" s="11" t="s">
        <v>26</v>
      </c>
      <c r="D23" s="12">
        <v>1</v>
      </c>
      <c r="E23" s="12">
        <v>1500</v>
      </c>
      <c r="F23" s="12">
        <f t="shared" si="1"/>
        <v>1500</v>
      </c>
      <c r="G23" s="11"/>
      <c r="H23" s="21">
        <f t="shared" si="0"/>
        <v>0</v>
      </c>
    </row>
    <row r="24" spans="1:8" ht="30" x14ac:dyDescent="0.25">
      <c r="A24" s="15" t="s">
        <v>39</v>
      </c>
      <c r="B24" s="17" t="s">
        <v>40</v>
      </c>
      <c r="C24" s="11" t="s">
        <v>26</v>
      </c>
      <c r="D24" s="12">
        <v>2</v>
      </c>
      <c r="E24" s="12">
        <v>1000</v>
      </c>
      <c r="F24" s="12">
        <f t="shared" si="1"/>
        <v>2000</v>
      </c>
      <c r="G24" s="11"/>
      <c r="H24" s="21">
        <f t="shared" si="0"/>
        <v>0</v>
      </c>
    </row>
    <row r="25" spans="1:8" x14ac:dyDescent="0.25">
      <c r="A25" s="15" t="s">
        <v>41</v>
      </c>
      <c r="B25" s="17" t="s">
        <v>42</v>
      </c>
      <c r="C25" s="11"/>
      <c r="D25" s="12"/>
      <c r="E25" s="12"/>
      <c r="F25" s="12">
        <f t="shared" si="1"/>
        <v>0</v>
      </c>
      <c r="G25" s="11"/>
      <c r="H25" s="21">
        <f t="shared" si="0"/>
        <v>0</v>
      </c>
    </row>
    <row r="26" spans="1:8" ht="30" x14ac:dyDescent="0.25">
      <c r="A26" s="15"/>
      <c r="B26" s="17" t="s">
        <v>43</v>
      </c>
      <c r="C26" s="11" t="s">
        <v>26</v>
      </c>
      <c r="D26" s="12">
        <v>2</v>
      </c>
      <c r="E26" s="12">
        <v>220</v>
      </c>
      <c r="F26" s="12">
        <f t="shared" si="1"/>
        <v>440</v>
      </c>
      <c r="G26" s="11"/>
      <c r="H26" s="21">
        <f t="shared" si="0"/>
        <v>0</v>
      </c>
    </row>
    <row r="27" spans="1:8" x14ac:dyDescent="0.25">
      <c r="A27" s="15" t="s">
        <v>44</v>
      </c>
      <c r="B27" s="17" t="s">
        <v>45</v>
      </c>
      <c r="C27" s="11"/>
      <c r="D27" s="12"/>
      <c r="E27" s="12"/>
      <c r="F27" s="12">
        <f t="shared" si="1"/>
        <v>0</v>
      </c>
      <c r="G27" s="11"/>
      <c r="H27" s="21">
        <f t="shared" si="0"/>
        <v>0</v>
      </c>
    </row>
    <row r="28" spans="1:8" ht="30" x14ac:dyDescent="0.25">
      <c r="A28" s="15" t="s">
        <v>46</v>
      </c>
      <c r="B28" s="17" t="s">
        <v>47</v>
      </c>
      <c r="C28" s="11" t="s">
        <v>26</v>
      </c>
      <c r="D28" s="12">
        <v>5</v>
      </c>
      <c r="E28" s="12">
        <v>220</v>
      </c>
      <c r="F28" s="12">
        <f t="shared" si="1"/>
        <v>1100</v>
      </c>
      <c r="G28" s="11"/>
      <c r="H28" s="21">
        <f t="shared" si="0"/>
        <v>0</v>
      </c>
    </row>
    <row r="29" spans="1:8" ht="30" x14ac:dyDescent="0.25">
      <c r="A29" s="15" t="s">
        <v>48</v>
      </c>
      <c r="B29" s="17" t="s">
        <v>49</v>
      </c>
      <c r="C29" s="11" t="s">
        <v>26</v>
      </c>
      <c r="D29" s="12">
        <v>3</v>
      </c>
      <c r="E29" s="12">
        <v>150</v>
      </c>
      <c r="F29" s="12">
        <f t="shared" si="1"/>
        <v>450</v>
      </c>
      <c r="G29" s="11"/>
      <c r="H29" s="21">
        <f t="shared" si="0"/>
        <v>0</v>
      </c>
    </row>
    <row r="30" spans="1:8" ht="30" x14ac:dyDescent="0.25">
      <c r="A30" s="15" t="s">
        <v>50</v>
      </c>
      <c r="B30" s="17" t="s">
        <v>51</v>
      </c>
      <c r="C30" s="11" t="s">
        <v>26</v>
      </c>
      <c r="D30" s="12">
        <v>1</v>
      </c>
      <c r="E30" s="12">
        <v>350</v>
      </c>
      <c r="F30" s="12">
        <f t="shared" si="1"/>
        <v>350</v>
      </c>
      <c r="G30" s="11"/>
      <c r="H30" s="21">
        <f t="shared" si="0"/>
        <v>0</v>
      </c>
    </row>
    <row r="31" spans="1:8" ht="30" x14ac:dyDescent="0.25">
      <c r="A31" s="15" t="s">
        <v>52</v>
      </c>
      <c r="B31" s="17" t="s">
        <v>53</v>
      </c>
      <c r="C31" s="11" t="s">
        <v>26</v>
      </c>
      <c r="D31" s="12">
        <v>10</v>
      </c>
      <c r="E31" s="12">
        <v>550</v>
      </c>
      <c r="F31" s="12">
        <f t="shared" si="1"/>
        <v>5500</v>
      </c>
      <c r="G31" s="11"/>
      <c r="H31" s="21">
        <f t="shared" si="0"/>
        <v>0</v>
      </c>
    </row>
    <row r="32" spans="1:8" x14ac:dyDescent="0.25">
      <c r="A32" s="15"/>
      <c r="B32" s="19" t="s">
        <v>20</v>
      </c>
      <c r="C32" s="19"/>
      <c r="D32" s="19"/>
      <c r="E32" s="19"/>
      <c r="F32" s="19"/>
      <c r="G32" s="20">
        <f>SUM(F17:F31)</f>
        <v>22340</v>
      </c>
      <c r="H32" s="21">
        <f t="shared" si="0"/>
        <v>29042</v>
      </c>
    </row>
    <row r="33" spans="1:9" x14ac:dyDescent="0.25">
      <c r="A33" s="36"/>
      <c r="B33" s="37"/>
      <c r="C33" s="37"/>
      <c r="D33" s="38"/>
      <c r="E33" s="38"/>
      <c r="F33" s="38"/>
      <c r="G33" s="37"/>
      <c r="H33" s="48">
        <f t="shared" si="0"/>
        <v>0</v>
      </c>
    </row>
    <row r="34" spans="1:9" x14ac:dyDescent="0.25">
      <c r="A34" s="51">
        <v>5</v>
      </c>
      <c r="B34" s="52" t="s">
        <v>54</v>
      </c>
      <c r="C34" s="90" t="s">
        <v>55</v>
      </c>
      <c r="D34" s="90"/>
      <c r="E34" s="53"/>
      <c r="F34" s="53"/>
      <c r="G34" s="54"/>
      <c r="H34" s="55">
        <f t="shared" si="0"/>
        <v>0</v>
      </c>
    </row>
    <row r="35" spans="1:9" x14ac:dyDescent="0.25">
      <c r="A35" s="56"/>
      <c r="B35" s="57"/>
      <c r="C35" s="58"/>
      <c r="D35" s="59"/>
      <c r="E35" s="59"/>
      <c r="F35" s="59"/>
      <c r="G35" s="58"/>
      <c r="H35" s="60">
        <f t="shared" si="0"/>
        <v>0</v>
      </c>
    </row>
    <row r="36" spans="1:9" x14ac:dyDescent="0.25">
      <c r="A36" s="44">
        <v>6</v>
      </c>
      <c r="B36" s="62" t="s">
        <v>56</v>
      </c>
      <c r="C36" s="45"/>
      <c r="D36" s="46"/>
      <c r="E36" s="46"/>
      <c r="F36" s="46"/>
      <c r="G36" s="45"/>
      <c r="H36" s="63">
        <f t="shared" si="0"/>
        <v>0</v>
      </c>
      <c r="I36" s="1">
        <f>SUM(H37:H48)</f>
        <v>36829</v>
      </c>
    </row>
    <row r="37" spans="1:9" x14ac:dyDescent="0.25">
      <c r="A37" s="40" t="s">
        <v>264</v>
      </c>
      <c r="B37" s="49" t="s">
        <v>57</v>
      </c>
      <c r="C37" s="41" t="s">
        <v>19</v>
      </c>
      <c r="D37" s="61">
        <v>60</v>
      </c>
      <c r="E37" s="42">
        <v>25</v>
      </c>
      <c r="F37" s="42">
        <f t="shared" ref="F37" si="2">E37*D37</f>
        <v>1500</v>
      </c>
      <c r="G37" s="41"/>
      <c r="H37" s="50">
        <f t="shared" si="0"/>
        <v>0</v>
      </c>
    </row>
    <row r="38" spans="1:9" x14ac:dyDescent="0.25">
      <c r="A38" s="15"/>
      <c r="B38" s="19" t="s">
        <v>20</v>
      </c>
      <c r="C38" s="19"/>
      <c r="D38" s="19"/>
      <c r="E38" s="19"/>
      <c r="F38" s="19"/>
      <c r="G38" s="20">
        <f>F37</f>
        <v>1500</v>
      </c>
      <c r="H38" s="21">
        <f t="shared" si="0"/>
        <v>1950</v>
      </c>
    </row>
    <row r="39" spans="1:9" x14ac:dyDescent="0.25">
      <c r="A39" s="15" t="s">
        <v>265</v>
      </c>
      <c r="B39" s="17" t="s">
        <v>58</v>
      </c>
      <c r="C39" s="11"/>
      <c r="D39" s="12"/>
      <c r="E39" s="12"/>
      <c r="F39" s="12"/>
      <c r="G39" s="11"/>
      <c r="H39" s="21">
        <f t="shared" si="0"/>
        <v>0</v>
      </c>
    </row>
    <row r="40" spans="1:9" ht="30" x14ac:dyDescent="0.25">
      <c r="A40" s="15" t="s">
        <v>266</v>
      </c>
      <c r="B40" s="17" t="s">
        <v>61</v>
      </c>
      <c r="C40" s="11" t="s">
        <v>19</v>
      </c>
      <c r="D40" s="12">
        <v>560</v>
      </c>
      <c r="E40" s="12">
        <v>15</v>
      </c>
      <c r="F40" s="12">
        <f t="shared" ref="F40:F46" si="3">E40*D40</f>
        <v>8400</v>
      </c>
      <c r="G40" s="11"/>
      <c r="H40" s="21">
        <f t="shared" si="0"/>
        <v>0</v>
      </c>
    </row>
    <row r="41" spans="1:9" ht="45" x14ac:dyDescent="0.25">
      <c r="A41" s="15" t="s">
        <v>267</v>
      </c>
      <c r="B41" s="17" t="s">
        <v>262</v>
      </c>
      <c r="C41" s="11" t="s">
        <v>19</v>
      </c>
      <c r="D41" s="12">
        <v>50</v>
      </c>
      <c r="E41" s="12">
        <v>15</v>
      </c>
      <c r="F41" s="12">
        <f t="shared" ref="F41" si="4">E41*D41</f>
        <v>750</v>
      </c>
      <c r="G41" s="11"/>
      <c r="H41" s="21">
        <f t="shared" si="0"/>
        <v>0</v>
      </c>
    </row>
    <row r="42" spans="1:9" ht="45" x14ac:dyDescent="0.25">
      <c r="A42" s="15" t="s">
        <v>268</v>
      </c>
      <c r="B42" s="17" t="s">
        <v>59</v>
      </c>
      <c r="C42" s="11" t="s">
        <v>19</v>
      </c>
      <c r="D42" s="12">
        <f>D40</f>
        <v>560</v>
      </c>
      <c r="E42" s="12">
        <v>12</v>
      </c>
      <c r="F42" s="12">
        <f t="shared" ref="F42:F43" si="5">E42*D42</f>
        <v>6720</v>
      </c>
      <c r="G42" s="11"/>
      <c r="H42" s="21">
        <f t="shared" si="0"/>
        <v>0</v>
      </c>
    </row>
    <row r="43" spans="1:9" ht="30" x14ac:dyDescent="0.25">
      <c r="A43" s="15" t="s">
        <v>269</v>
      </c>
      <c r="B43" s="17" t="s">
        <v>60</v>
      </c>
      <c r="C43" s="11" t="s">
        <v>19</v>
      </c>
      <c r="D43" s="12">
        <v>220</v>
      </c>
      <c r="E43" s="12">
        <v>15</v>
      </c>
      <c r="F43" s="12">
        <f t="shared" si="5"/>
        <v>3300</v>
      </c>
      <c r="G43" s="11"/>
      <c r="H43" s="21">
        <f t="shared" si="0"/>
        <v>0</v>
      </c>
    </row>
    <row r="44" spans="1:9" ht="45" x14ac:dyDescent="0.25">
      <c r="A44" s="15" t="s">
        <v>270</v>
      </c>
      <c r="B44" s="17" t="s">
        <v>62</v>
      </c>
      <c r="C44" s="11" t="s">
        <v>19</v>
      </c>
      <c r="D44" s="12">
        <v>220</v>
      </c>
      <c r="E44" s="12">
        <v>12</v>
      </c>
      <c r="F44" s="12">
        <f t="shared" ref="F44" si="6">E44*D44</f>
        <v>2640</v>
      </c>
      <c r="G44" s="11"/>
      <c r="H44" s="21">
        <f t="shared" si="0"/>
        <v>0</v>
      </c>
    </row>
    <row r="45" spans="1:9" ht="30" x14ac:dyDescent="0.25">
      <c r="A45" s="15" t="s">
        <v>271</v>
      </c>
      <c r="B45" s="17" t="s">
        <v>261</v>
      </c>
      <c r="C45" s="11" t="s">
        <v>19</v>
      </c>
      <c r="D45" s="12">
        <v>240</v>
      </c>
      <c r="E45" s="12">
        <v>12</v>
      </c>
      <c r="F45" s="12">
        <f t="shared" si="3"/>
        <v>2880</v>
      </c>
      <c r="G45" s="11"/>
      <c r="H45" s="21">
        <f t="shared" si="0"/>
        <v>0</v>
      </c>
    </row>
    <row r="46" spans="1:9" x14ac:dyDescent="0.25">
      <c r="A46" s="15" t="s">
        <v>272</v>
      </c>
      <c r="B46" s="17" t="s">
        <v>63</v>
      </c>
      <c r="C46" s="11" t="s">
        <v>19</v>
      </c>
      <c r="D46" s="12">
        <v>45</v>
      </c>
      <c r="E46" s="12">
        <v>12</v>
      </c>
      <c r="F46" s="12">
        <f t="shared" si="3"/>
        <v>540</v>
      </c>
      <c r="G46" s="11"/>
      <c r="H46" s="21">
        <f t="shared" si="0"/>
        <v>0</v>
      </c>
    </row>
    <row r="47" spans="1:9" ht="60" x14ac:dyDescent="0.25">
      <c r="A47" s="15" t="s">
        <v>273</v>
      </c>
      <c r="B47" s="17" t="s">
        <v>64</v>
      </c>
      <c r="C47" s="11" t="s">
        <v>19</v>
      </c>
      <c r="D47" s="12">
        <v>80</v>
      </c>
      <c r="E47" s="12">
        <v>20</v>
      </c>
      <c r="F47" s="12">
        <f t="shared" ref="F47" si="7">E47*D47</f>
        <v>1600</v>
      </c>
      <c r="G47" s="11"/>
      <c r="H47" s="21">
        <f t="shared" si="0"/>
        <v>0</v>
      </c>
    </row>
    <row r="48" spans="1:9" x14ac:dyDescent="0.25">
      <c r="A48" s="15"/>
      <c r="B48" s="19" t="s">
        <v>20</v>
      </c>
      <c r="C48" s="19"/>
      <c r="D48" s="19"/>
      <c r="E48" s="19"/>
      <c r="F48" s="24"/>
      <c r="G48" s="20">
        <f>SUM(F40:F47)</f>
        <v>26830</v>
      </c>
      <c r="H48" s="21">
        <f t="shared" si="0"/>
        <v>34879</v>
      </c>
    </row>
    <row r="49" spans="1:12" x14ac:dyDescent="0.25">
      <c r="A49" s="36"/>
      <c r="B49" s="37"/>
      <c r="C49" s="37"/>
      <c r="D49" s="38"/>
      <c r="E49" s="38"/>
      <c r="F49" s="38"/>
      <c r="G49" s="37"/>
      <c r="H49" s="48">
        <f t="shared" si="0"/>
        <v>0</v>
      </c>
    </row>
    <row r="50" spans="1:12" x14ac:dyDescent="0.25">
      <c r="A50" s="44">
        <v>7</v>
      </c>
      <c r="B50" s="62" t="s">
        <v>65</v>
      </c>
      <c r="C50" s="45"/>
      <c r="D50" s="46"/>
      <c r="E50" s="46"/>
      <c r="F50" s="46"/>
      <c r="G50" s="45"/>
      <c r="H50" s="63">
        <f t="shared" si="0"/>
        <v>0</v>
      </c>
      <c r="I50" s="1">
        <f>SUM(H51:H61)</f>
        <v>35542</v>
      </c>
    </row>
    <row r="51" spans="1:12" x14ac:dyDescent="0.25">
      <c r="A51" s="40" t="s">
        <v>66</v>
      </c>
      <c r="B51" s="49" t="s">
        <v>67</v>
      </c>
      <c r="C51" s="41"/>
      <c r="D51" s="42"/>
      <c r="E51" s="42"/>
      <c r="F51" s="42"/>
      <c r="G51" s="41"/>
      <c r="H51" s="50">
        <f t="shared" si="0"/>
        <v>0</v>
      </c>
      <c r="L51" s="4"/>
    </row>
    <row r="52" spans="1:12" x14ac:dyDescent="0.25">
      <c r="A52" s="15" t="s">
        <v>69</v>
      </c>
      <c r="B52" s="17" t="s">
        <v>68</v>
      </c>
      <c r="C52" s="11" t="s">
        <v>19</v>
      </c>
      <c r="D52" s="12">
        <v>215</v>
      </c>
      <c r="E52" s="12">
        <v>32</v>
      </c>
      <c r="F52" s="12">
        <f t="shared" ref="F52" si="8">E52*D52</f>
        <v>6880</v>
      </c>
      <c r="G52" s="11"/>
      <c r="H52" s="21">
        <f t="shared" si="0"/>
        <v>0</v>
      </c>
      <c r="L52" s="3"/>
    </row>
    <row r="53" spans="1:12" ht="30" x14ac:dyDescent="0.25">
      <c r="A53" s="15" t="s">
        <v>70</v>
      </c>
      <c r="B53" s="17" t="s">
        <v>71</v>
      </c>
      <c r="C53" s="11" t="s">
        <v>19</v>
      </c>
      <c r="D53" s="12">
        <f>D52</f>
        <v>215</v>
      </c>
      <c r="E53" s="12">
        <v>10</v>
      </c>
      <c r="F53" s="12">
        <f t="shared" ref="F53" si="9">E53*D53</f>
        <v>2150</v>
      </c>
      <c r="G53" s="11"/>
      <c r="H53" s="21">
        <f t="shared" si="0"/>
        <v>0</v>
      </c>
    </row>
    <row r="54" spans="1:12" ht="30" x14ac:dyDescent="0.25">
      <c r="A54" s="15" t="s">
        <v>72</v>
      </c>
      <c r="B54" s="17" t="s">
        <v>73</v>
      </c>
      <c r="C54" s="11" t="s">
        <v>19</v>
      </c>
      <c r="D54" s="12">
        <f>D52</f>
        <v>215</v>
      </c>
      <c r="E54" s="12">
        <v>50</v>
      </c>
      <c r="F54" s="12">
        <f t="shared" ref="F54" si="10">E54*D54</f>
        <v>10750</v>
      </c>
      <c r="G54" s="11"/>
      <c r="H54" s="21">
        <f t="shared" si="0"/>
        <v>0</v>
      </c>
    </row>
    <row r="55" spans="1:12" ht="30" x14ac:dyDescent="0.25">
      <c r="A55" s="15" t="s">
        <v>74</v>
      </c>
      <c r="B55" s="17" t="s">
        <v>75</v>
      </c>
      <c r="C55" s="11" t="s">
        <v>76</v>
      </c>
      <c r="D55" s="12">
        <v>130</v>
      </c>
      <c r="E55" s="12">
        <v>15</v>
      </c>
      <c r="F55" s="12">
        <f t="shared" ref="F55" si="11">E55*D55</f>
        <v>1950</v>
      </c>
      <c r="G55" s="11"/>
      <c r="H55" s="21">
        <f t="shared" si="0"/>
        <v>0</v>
      </c>
    </row>
    <row r="56" spans="1:12" x14ac:dyDescent="0.25">
      <c r="A56" s="15" t="s">
        <v>77</v>
      </c>
      <c r="B56" s="17" t="s">
        <v>78</v>
      </c>
      <c r="C56" s="11" t="s">
        <v>76</v>
      </c>
      <c r="D56" s="12">
        <v>18.5</v>
      </c>
      <c r="E56" s="12">
        <v>60</v>
      </c>
      <c r="F56" s="12">
        <f t="shared" ref="F56" si="12">E56*D56</f>
        <v>1110</v>
      </c>
      <c r="G56" s="11"/>
      <c r="H56" s="21">
        <f t="shared" si="0"/>
        <v>0</v>
      </c>
    </row>
    <row r="57" spans="1:12" x14ac:dyDescent="0.25">
      <c r="A57" s="15"/>
      <c r="B57" s="19" t="s">
        <v>20</v>
      </c>
      <c r="C57" s="19"/>
      <c r="D57" s="19"/>
      <c r="E57" s="19"/>
      <c r="F57" s="19"/>
      <c r="G57" s="20">
        <f>SUM(F51:F56)</f>
        <v>22840</v>
      </c>
      <c r="H57" s="21">
        <f t="shared" si="0"/>
        <v>29692</v>
      </c>
    </row>
    <row r="58" spans="1:12" x14ac:dyDescent="0.25">
      <c r="A58" s="15"/>
      <c r="B58" s="11"/>
      <c r="C58" s="11"/>
      <c r="D58" s="12"/>
      <c r="E58" s="12"/>
      <c r="F58" s="12"/>
      <c r="G58" s="11"/>
      <c r="H58" s="21">
        <f t="shared" si="0"/>
        <v>0</v>
      </c>
    </row>
    <row r="59" spans="1:12" x14ac:dyDescent="0.25">
      <c r="A59" s="15" t="s">
        <v>80</v>
      </c>
      <c r="B59" s="17" t="s">
        <v>79</v>
      </c>
      <c r="C59" s="11"/>
      <c r="D59" s="12"/>
      <c r="E59" s="12"/>
      <c r="F59" s="12"/>
      <c r="G59" s="11"/>
      <c r="H59" s="21">
        <f t="shared" si="0"/>
        <v>0</v>
      </c>
    </row>
    <row r="60" spans="1:12" ht="30" x14ac:dyDescent="0.25">
      <c r="A60" s="15" t="s">
        <v>81</v>
      </c>
      <c r="B60" s="17" t="s">
        <v>82</v>
      </c>
      <c r="C60" s="11" t="s">
        <v>19</v>
      </c>
      <c r="D60" s="12">
        <v>90</v>
      </c>
      <c r="E60" s="12">
        <v>50</v>
      </c>
      <c r="F60" s="12">
        <f t="shared" ref="F60" si="13">E60*D60</f>
        <v>4500</v>
      </c>
      <c r="G60" s="11"/>
      <c r="H60" s="21">
        <f t="shared" si="0"/>
        <v>0</v>
      </c>
    </row>
    <row r="61" spans="1:12" x14ac:dyDescent="0.25">
      <c r="A61" s="15"/>
      <c r="B61" s="19" t="s">
        <v>20</v>
      </c>
      <c r="C61" s="19"/>
      <c r="D61" s="19"/>
      <c r="E61" s="19"/>
      <c r="F61" s="12"/>
      <c r="G61" s="20">
        <f>F60</f>
        <v>4500</v>
      </c>
      <c r="H61" s="21">
        <f t="shared" si="0"/>
        <v>5850</v>
      </c>
    </row>
    <row r="62" spans="1:12" x14ac:dyDescent="0.25">
      <c r="A62" s="36"/>
      <c r="B62" s="37"/>
      <c r="C62" s="37"/>
      <c r="D62" s="38"/>
      <c r="E62" s="38"/>
      <c r="F62" s="38"/>
      <c r="G62" s="37"/>
      <c r="H62" s="48">
        <f t="shared" si="0"/>
        <v>0</v>
      </c>
    </row>
    <row r="63" spans="1:12" x14ac:dyDescent="0.25">
      <c r="A63" s="44">
        <v>8</v>
      </c>
      <c r="B63" s="45" t="s">
        <v>83</v>
      </c>
      <c r="C63" s="45"/>
      <c r="D63" s="46"/>
      <c r="E63" s="46"/>
      <c r="F63" s="46"/>
      <c r="G63" s="45"/>
      <c r="H63" s="63">
        <f t="shared" si="0"/>
        <v>0</v>
      </c>
      <c r="I63" s="1">
        <f>SUM(H64:H156)</f>
        <v>64469.600000000006</v>
      </c>
    </row>
    <row r="64" spans="1:12" ht="30" x14ac:dyDescent="0.25">
      <c r="A64" s="40" t="s">
        <v>86</v>
      </c>
      <c r="B64" s="49" t="s">
        <v>84</v>
      </c>
      <c r="C64" s="41"/>
      <c r="D64" s="42"/>
      <c r="E64" s="42"/>
      <c r="F64" s="42"/>
      <c r="G64" s="41"/>
      <c r="H64" s="50">
        <f t="shared" si="0"/>
        <v>0</v>
      </c>
    </row>
    <row r="65" spans="1:8" x14ac:dyDescent="0.25">
      <c r="A65" s="15" t="s">
        <v>87</v>
      </c>
      <c r="B65" s="11" t="s">
        <v>85</v>
      </c>
      <c r="C65" s="11"/>
      <c r="D65" s="12"/>
      <c r="E65" s="12"/>
      <c r="F65" s="12"/>
      <c r="G65" s="11"/>
      <c r="H65" s="21">
        <f t="shared" si="0"/>
        <v>0</v>
      </c>
    </row>
    <row r="66" spans="1:8" x14ac:dyDescent="0.25">
      <c r="A66" s="15" t="s">
        <v>88</v>
      </c>
      <c r="B66" s="11" t="s">
        <v>89</v>
      </c>
      <c r="C66" s="11"/>
      <c r="D66" s="12"/>
      <c r="E66" s="12"/>
      <c r="F66" s="12"/>
      <c r="G66" s="11"/>
      <c r="H66" s="21">
        <f t="shared" si="0"/>
        <v>0</v>
      </c>
    </row>
    <row r="67" spans="1:8" ht="75" x14ac:dyDescent="0.25">
      <c r="A67" s="15" t="s">
        <v>98</v>
      </c>
      <c r="B67" s="25" t="s">
        <v>90</v>
      </c>
      <c r="C67" s="11" t="s">
        <v>76</v>
      </c>
      <c r="D67" s="12">
        <v>250</v>
      </c>
      <c r="E67" s="12">
        <v>10</v>
      </c>
      <c r="F67" s="12">
        <f t="shared" ref="F67" si="14">E67*D67</f>
        <v>2500</v>
      </c>
      <c r="G67" s="11"/>
      <c r="H67" s="21">
        <f t="shared" si="0"/>
        <v>0</v>
      </c>
    </row>
    <row r="68" spans="1:8" ht="60" x14ac:dyDescent="0.25">
      <c r="A68" s="15" t="s">
        <v>274</v>
      </c>
      <c r="B68" s="25" t="s">
        <v>91</v>
      </c>
      <c r="C68" s="11" t="s">
        <v>76</v>
      </c>
      <c r="D68" s="12">
        <v>15.5</v>
      </c>
      <c r="E68" s="12">
        <v>15</v>
      </c>
      <c r="F68" s="12">
        <f t="shared" ref="F68:F71" si="15">E68*D68</f>
        <v>232.5</v>
      </c>
      <c r="G68" s="11"/>
      <c r="H68" s="21">
        <f t="shared" si="0"/>
        <v>0</v>
      </c>
    </row>
    <row r="69" spans="1:8" ht="30" x14ac:dyDescent="0.25">
      <c r="A69" s="15" t="s">
        <v>275</v>
      </c>
      <c r="B69" s="25" t="s">
        <v>92</v>
      </c>
      <c r="C69" s="11" t="s">
        <v>93</v>
      </c>
      <c r="D69" s="12">
        <v>2</v>
      </c>
      <c r="E69" s="12">
        <v>650</v>
      </c>
      <c r="F69" s="12">
        <f t="shared" si="15"/>
        <v>1300</v>
      </c>
      <c r="G69" s="11"/>
      <c r="H69" s="21">
        <f t="shared" si="0"/>
        <v>0</v>
      </c>
    </row>
    <row r="70" spans="1:8" ht="45" x14ac:dyDescent="0.25">
      <c r="A70" s="15" t="s">
        <v>276</v>
      </c>
      <c r="B70" s="25" t="s">
        <v>94</v>
      </c>
      <c r="C70" s="11" t="s">
        <v>26</v>
      </c>
      <c r="D70" s="12">
        <v>1</v>
      </c>
      <c r="E70" s="12">
        <v>80</v>
      </c>
      <c r="F70" s="12">
        <f t="shared" si="15"/>
        <v>80</v>
      </c>
      <c r="G70" s="11"/>
      <c r="H70" s="21">
        <f t="shared" si="0"/>
        <v>0</v>
      </c>
    </row>
    <row r="71" spans="1:8" ht="30" x14ac:dyDescent="0.25">
      <c r="A71" s="15" t="s">
        <v>277</v>
      </c>
      <c r="B71" s="25" t="s">
        <v>95</v>
      </c>
      <c r="C71" s="11" t="s">
        <v>26</v>
      </c>
      <c r="D71" s="12">
        <v>2</v>
      </c>
      <c r="E71" s="12">
        <v>40</v>
      </c>
      <c r="F71" s="12">
        <f t="shared" si="15"/>
        <v>80</v>
      </c>
      <c r="G71" s="11"/>
      <c r="H71" s="21">
        <f t="shared" si="0"/>
        <v>0</v>
      </c>
    </row>
    <row r="72" spans="1:8" ht="30" x14ac:dyDescent="0.25">
      <c r="A72" s="15" t="s">
        <v>278</v>
      </c>
      <c r="B72" s="25" t="s">
        <v>96</v>
      </c>
      <c r="C72" s="11" t="s">
        <v>76</v>
      </c>
      <c r="D72" s="12">
        <v>5.5</v>
      </c>
      <c r="E72" s="12">
        <v>10</v>
      </c>
      <c r="F72" s="12">
        <f t="shared" ref="F72:F83" si="16">E72*D72</f>
        <v>55</v>
      </c>
      <c r="G72" s="11"/>
      <c r="H72" s="21">
        <f t="shared" si="0"/>
        <v>0</v>
      </c>
    </row>
    <row r="73" spans="1:8" x14ac:dyDescent="0.25">
      <c r="A73" s="15" t="s">
        <v>279</v>
      </c>
      <c r="B73" s="25" t="s">
        <v>97</v>
      </c>
      <c r="C73" s="11" t="s">
        <v>26</v>
      </c>
      <c r="D73" s="12">
        <v>1</v>
      </c>
      <c r="E73" s="12">
        <v>45</v>
      </c>
      <c r="F73" s="12">
        <f t="shared" si="16"/>
        <v>45</v>
      </c>
      <c r="G73" s="11"/>
      <c r="H73" s="21">
        <f t="shared" si="0"/>
        <v>0</v>
      </c>
    </row>
    <row r="74" spans="1:8" x14ac:dyDescent="0.25">
      <c r="A74" s="15" t="s">
        <v>280</v>
      </c>
      <c r="B74" s="11"/>
      <c r="C74" s="11"/>
      <c r="D74" s="12"/>
      <c r="E74" s="12"/>
      <c r="F74" s="12">
        <f t="shared" si="16"/>
        <v>0</v>
      </c>
      <c r="G74" s="11"/>
      <c r="H74" s="21">
        <f t="shared" si="0"/>
        <v>0</v>
      </c>
    </row>
    <row r="75" spans="1:8" x14ac:dyDescent="0.25">
      <c r="A75" s="15" t="s">
        <v>281</v>
      </c>
      <c r="B75" s="25" t="s">
        <v>99</v>
      </c>
      <c r="C75" s="11"/>
      <c r="D75" s="12"/>
      <c r="E75" s="12"/>
      <c r="F75" s="12">
        <f t="shared" si="16"/>
        <v>0</v>
      </c>
      <c r="G75" s="11"/>
      <c r="H75" s="21">
        <f t="shared" si="0"/>
        <v>0</v>
      </c>
    </row>
    <row r="76" spans="1:8" ht="30" x14ac:dyDescent="0.25">
      <c r="A76" s="15" t="s">
        <v>282</v>
      </c>
      <c r="B76" s="25" t="s">
        <v>101</v>
      </c>
      <c r="C76" s="11" t="s">
        <v>76</v>
      </c>
      <c r="D76" s="12">
        <v>10</v>
      </c>
      <c r="E76" s="12">
        <v>25</v>
      </c>
      <c r="F76" s="12">
        <f t="shared" si="16"/>
        <v>250</v>
      </c>
      <c r="G76" s="11"/>
      <c r="H76" s="21">
        <f t="shared" si="0"/>
        <v>0</v>
      </c>
    </row>
    <row r="77" spans="1:8" ht="30" x14ac:dyDescent="0.25">
      <c r="A77" s="15" t="s">
        <v>283</v>
      </c>
      <c r="B77" s="25" t="s">
        <v>100</v>
      </c>
      <c r="C77" s="11" t="s">
        <v>76</v>
      </c>
      <c r="D77" s="12">
        <v>90</v>
      </c>
      <c r="E77" s="12">
        <v>20</v>
      </c>
      <c r="F77" s="12">
        <f t="shared" ref="F77" si="17">E77*D77</f>
        <v>1800</v>
      </c>
      <c r="G77" s="11"/>
      <c r="H77" s="21">
        <f t="shared" si="0"/>
        <v>0</v>
      </c>
    </row>
    <row r="78" spans="1:8" ht="30" x14ac:dyDescent="0.25">
      <c r="A78" s="15" t="s">
        <v>284</v>
      </c>
      <c r="B78" s="25" t="s">
        <v>102</v>
      </c>
      <c r="C78" s="11"/>
      <c r="D78" s="12"/>
      <c r="E78" s="12"/>
      <c r="F78" s="12">
        <f t="shared" si="16"/>
        <v>0</v>
      </c>
      <c r="G78" s="11"/>
      <c r="H78" s="21">
        <f t="shared" ref="H78:H141" si="18">G78*1.3</f>
        <v>0</v>
      </c>
    </row>
    <row r="79" spans="1:8" ht="30" x14ac:dyDescent="0.25">
      <c r="A79" s="15" t="s">
        <v>285</v>
      </c>
      <c r="B79" s="25" t="s">
        <v>103</v>
      </c>
      <c r="C79" s="11" t="s">
        <v>93</v>
      </c>
      <c r="D79" s="12">
        <v>2</v>
      </c>
      <c r="E79" s="12">
        <v>60</v>
      </c>
      <c r="F79" s="12">
        <f t="shared" si="16"/>
        <v>120</v>
      </c>
      <c r="G79" s="11"/>
      <c r="H79" s="21">
        <f t="shared" si="18"/>
        <v>0</v>
      </c>
    </row>
    <row r="80" spans="1:8" ht="30" x14ac:dyDescent="0.25">
      <c r="A80" s="15" t="s">
        <v>286</v>
      </c>
      <c r="B80" s="25" t="s">
        <v>104</v>
      </c>
      <c r="C80" s="11" t="s">
        <v>93</v>
      </c>
      <c r="D80" s="12">
        <v>10</v>
      </c>
      <c r="E80" s="12">
        <v>70</v>
      </c>
      <c r="F80" s="12">
        <f t="shared" ref="F80" si="19">E80*D80</f>
        <v>700</v>
      </c>
      <c r="G80" s="11"/>
      <c r="H80" s="21">
        <f t="shared" si="18"/>
        <v>0</v>
      </c>
    </row>
    <row r="81" spans="1:8" x14ac:dyDescent="0.25">
      <c r="A81" s="15"/>
      <c r="B81" s="19" t="s">
        <v>20</v>
      </c>
      <c r="C81" s="19"/>
      <c r="D81" s="19"/>
      <c r="E81" s="19"/>
      <c r="F81" s="19"/>
      <c r="G81" s="20">
        <f>SUM(F65:F80)</f>
        <v>7162.5</v>
      </c>
      <c r="H81" s="21">
        <f t="shared" si="18"/>
        <v>9311.25</v>
      </c>
    </row>
    <row r="82" spans="1:8" x14ac:dyDescent="0.25">
      <c r="A82" s="15" t="s">
        <v>105</v>
      </c>
      <c r="B82" s="25" t="s">
        <v>106</v>
      </c>
      <c r="C82" s="11"/>
      <c r="D82" s="12"/>
      <c r="E82" s="12"/>
      <c r="F82" s="12">
        <f t="shared" si="16"/>
        <v>0</v>
      </c>
      <c r="G82" s="11"/>
      <c r="H82" s="21">
        <f t="shared" si="18"/>
        <v>0</v>
      </c>
    </row>
    <row r="83" spans="1:8" ht="30" x14ac:dyDescent="0.25">
      <c r="A83" s="15" t="s">
        <v>107</v>
      </c>
      <c r="B83" s="25" t="s">
        <v>108</v>
      </c>
      <c r="C83" s="11" t="s">
        <v>76</v>
      </c>
      <c r="D83" s="12">
        <v>60</v>
      </c>
      <c r="E83" s="12">
        <v>30</v>
      </c>
      <c r="F83" s="12">
        <f t="shared" si="16"/>
        <v>1800</v>
      </c>
      <c r="G83" s="11"/>
      <c r="H83" s="21">
        <f t="shared" si="18"/>
        <v>0</v>
      </c>
    </row>
    <row r="84" spans="1:8" x14ac:dyDescent="0.25">
      <c r="A84" s="15" t="s">
        <v>109</v>
      </c>
      <c r="B84" s="25" t="s">
        <v>110</v>
      </c>
      <c r="C84" s="11" t="s">
        <v>76</v>
      </c>
      <c r="D84" s="12">
        <v>12</v>
      </c>
      <c r="E84" s="12">
        <v>35</v>
      </c>
      <c r="F84" s="12">
        <f t="shared" ref="F84" si="20">E84*D84</f>
        <v>420</v>
      </c>
      <c r="G84" s="11"/>
      <c r="H84" s="21">
        <f t="shared" si="18"/>
        <v>0</v>
      </c>
    </row>
    <row r="85" spans="1:8" x14ac:dyDescent="0.25">
      <c r="A85" s="15" t="s">
        <v>111</v>
      </c>
      <c r="B85" s="25" t="s">
        <v>112</v>
      </c>
      <c r="C85" s="11" t="s">
        <v>76</v>
      </c>
      <c r="D85" s="12">
        <v>18</v>
      </c>
      <c r="E85" s="12">
        <v>30</v>
      </c>
      <c r="F85" s="12">
        <f t="shared" ref="F85:F86" si="21">E85*D85</f>
        <v>540</v>
      </c>
      <c r="G85" s="11"/>
      <c r="H85" s="21">
        <f t="shared" si="18"/>
        <v>0</v>
      </c>
    </row>
    <row r="86" spans="1:8" ht="30" x14ac:dyDescent="0.25">
      <c r="A86" s="15" t="s">
        <v>113</v>
      </c>
      <c r="B86" s="25" t="s">
        <v>114</v>
      </c>
      <c r="C86" s="11" t="s">
        <v>93</v>
      </c>
      <c r="D86" s="12">
        <v>6</v>
      </c>
      <c r="E86" s="12">
        <v>50</v>
      </c>
      <c r="F86" s="12">
        <f t="shared" si="21"/>
        <v>300</v>
      </c>
      <c r="G86" s="11"/>
      <c r="H86" s="21">
        <f t="shared" si="18"/>
        <v>0</v>
      </c>
    </row>
    <row r="87" spans="1:8" ht="45" x14ac:dyDescent="0.25">
      <c r="A87" s="15" t="s">
        <v>115</v>
      </c>
      <c r="B87" s="25" t="s">
        <v>116</v>
      </c>
      <c r="C87" s="11" t="s">
        <v>93</v>
      </c>
      <c r="D87" s="12">
        <v>1</v>
      </c>
      <c r="E87" s="12">
        <v>150</v>
      </c>
      <c r="F87" s="12">
        <f t="shared" ref="F87" si="22">E87*D87</f>
        <v>150</v>
      </c>
      <c r="G87" s="11"/>
      <c r="H87" s="21">
        <f t="shared" si="18"/>
        <v>0</v>
      </c>
    </row>
    <row r="88" spans="1:8" ht="45" x14ac:dyDescent="0.25">
      <c r="A88" s="15" t="s">
        <v>117</v>
      </c>
      <c r="B88" s="25" t="s">
        <v>118</v>
      </c>
      <c r="C88" s="11" t="s">
        <v>93</v>
      </c>
      <c r="D88" s="12">
        <v>6</v>
      </c>
      <c r="E88" s="12">
        <v>80</v>
      </c>
      <c r="F88" s="12">
        <f t="shared" ref="F88:F96" si="23">E88*D88</f>
        <v>480</v>
      </c>
      <c r="G88" s="11"/>
      <c r="H88" s="21">
        <f t="shared" si="18"/>
        <v>0</v>
      </c>
    </row>
    <row r="89" spans="1:8" x14ac:dyDescent="0.25">
      <c r="A89" s="15"/>
      <c r="B89" s="19" t="s">
        <v>20</v>
      </c>
      <c r="C89" s="19"/>
      <c r="D89" s="19"/>
      <c r="E89" s="19"/>
      <c r="F89" s="19"/>
      <c r="G89" s="20">
        <f>SUM(F83:F88)</f>
        <v>3690</v>
      </c>
      <c r="H89" s="21">
        <f t="shared" si="18"/>
        <v>4797</v>
      </c>
    </row>
    <row r="90" spans="1:8" x14ac:dyDescent="0.25">
      <c r="A90" s="15"/>
      <c r="B90" s="26"/>
      <c r="C90" s="26"/>
      <c r="D90" s="26"/>
      <c r="E90" s="26"/>
      <c r="F90" s="26"/>
      <c r="G90" s="20"/>
      <c r="H90" s="21">
        <f t="shared" si="18"/>
        <v>0</v>
      </c>
    </row>
    <row r="91" spans="1:8" ht="30" x14ac:dyDescent="0.25">
      <c r="A91" s="15" t="s">
        <v>119</v>
      </c>
      <c r="B91" s="25" t="s">
        <v>120</v>
      </c>
      <c r="C91" s="11"/>
      <c r="D91" s="12"/>
      <c r="E91" s="12"/>
      <c r="F91" s="12"/>
      <c r="G91" s="11"/>
      <c r="H91" s="21">
        <f t="shared" si="18"/>
        <v>0</v>
      </c>
    </row>
    <row r="92" spans="1:8" ht="30" x14ac:dyDescent="0.25">
      <c r="A92" s="15" t="s">
        <v>121</v>
      </c>
      <c r="B92" s="25" t="s">
        <v>122</v>
      </c>
      <c r="C92" s="12" t="s">
        <v>123</v>
      </c>
      <c r="D92" s="12">
        <v>5</v>
      </c>
      <c r="E92" s="12">
        <v>300</v>
      </c>
      <c r="F92" s="12">
        <f t="shared" si="23"/>
        <v>1500</v>
      </c>
      <c r="G92" s="11"/>
      <c r="H92" s="21">
        <f t="shared" si="18"/>
        <v>0</v>
      </c>
    </row>
    <row r="93" spans="1:8" ht="30" x14ac:dyDescent="0.25">
      <c r="A93" s="15" t="s">
        <v>124</v>
      </c>
      <c r="B93" s="25" t="s">
        <v>125</v>
      </c>
      <c r="C93" s="12" t="s">
        <v>123</v>
      </c>
      <c r="D93" s="12">
        <v>2</v>
      </c>
      <c r="E93" s="12">
        <v>350</v>
      </c>
      <c r="F93" s="12">
        <f t="shared" si="23"/>
        <v>700</v>
      </c>
      <c r="G93" s="11"/>
      <c r="H93" s="21">
        <f t="shared" si="18"/>
        <v>0</v>
      </c>
    </row>
    <row r="94" spans="1:8" ht="30" x14ac:dyDescent="0.25">
      <c r="A94" s="15" t="s">
        <v>126</v>
      </c>
      <c r="B94" s="25" t="s">
        <v>127</v>
      </c>
      <c r="C94" s="12" t="s">
        <v>123</v>
      </c>
      <c r="D94" s="12">
        <v>8</v>
      </c>
      <c r="E94" s="12">
        <v>300</v>
      </c>
      <c r="F94" s="12">
        <f t="shared" ref="F94" si="24">E94*D94</f>
        <v>2400</v>
      </c>
      <c r="G94" s="11"/>
      <c r="H94" s="21">
        <f t="shared" si="18"/>
        <v>0</v>
      </c>
    </row>
    <row r="95" spans="1:8" x14ac:dyDescent="0.25">
      <c r="A95" s="15" t="s">
        <v>287</v>
      </c>
      <c r="B95" s="25" t="s">
        <v>128</v>
      </c>
      <c r="C95" s="11"/>
      <c r="D95" s="12"/>
      <c r="E95" s="12"/>
      <c r="F95" s="12">
        <f t="shared" si="23"/>
        <v>0</v>
      </c>
      <c r="G95" s="11"/>
      <c r="H95" s="21">
        <f t="shared" si="18"/>
        <v>0</v>
      </c>
    </row>
    <row r="96" spans="1:8" ht="30" x14ac:dyDescent="0.25">
      <c r="A96" s="15" t="s">
        <v>288</v>
      </c>
      <c r="B96" s="25" t="s">
        <v>129</v>
      </c>
      <c r="C96" s="12" t="s">
        <v>76</v>
      </c>
      <c r="D96" s="12">
        <v>7.45</v>
      </c>
      <c r="E96" s="12">
        <v>150</v>
      </c>
      <c r="F96" s="12">
        <f t="shared" si="23"/>
        <v>1117.5</v>
      </c>
      <c r="G96" s="11"/>
      <c r="H96" s="21">
        <f t="shared" si="18"/>
        <v>0</v>
      </c>
    </row>
    <row r="97" spans="1:8" ht="30" x14ac:dyDescent="0.25">
      <c r="A97" s="15" t="s">
        <v>289</v>
      </c>
      <c r="B97" s="25" t="s">
        <v>130</v>
      </c>
      <c r="C97" s="12" t="s">
        <v>76</v>
      </c>
      <c r="D97" s="12">
        <v>21.2</v>
      </c>
      <c r="E97" s="12">
        <v>40</v>
      </c>
      <c r="F97" s="12">
        <f t="shared" ref="F97:F100" si="25">E97*D97</f>
        <v>848</v>
      </c>
      <c r="G97" s="11"/>
      <c r="H97" s="21">
        <f t="shared" si="18"/>
        <v>0</v>
      </c>
    </row>
    <row r="98" spans="1:8" ht="45" x14ac:dyDescent="0.25">
      <c r="A98" s="15" t="s">
        <v>290</v>
      </c>
      <c r="B98" s="25" t="s">
        <v>131</v>
      </c>
      <c r="C98" s="12" t="s">
        <v>76</v>
      </c>
      <c r="D98" s="12">
        <v>2.8</v>
      </c>
      <c r="E98" s="12">
        <v>150</v>
      </c>
      <c r="F98" s="12">
        <f t="shared" si="25"/>
        <v>420</v>
      </c>
      <c r="G98" s="11"/>
      <c r="H98" s="21">
        <f t="shared" si="18"/>
        <v>0</v>
      </c>
    </row>
    <row r="99" spans="1:8" ht="30" x14ac:dyDescent="0.25">
      <c r="A99" s="15" t="s">
        <v>291</v>
      </c>
      <c r="B99" s="25" t="s">
        <v>132</v>
      </c>
      <c r="C99" s="12" t="s">
        <v>133</v>
      </c>
      <c r="D99" s="12">
        <v>3</v>
      </c>
      <c r="E99" s="12">
        <v>250</v>
      </c>
      <c r="F99" s="12">
        <f t="shared" si="25"/>
        <v>750</v>
      </c>
      <c r="G99" s="11"/>
      <c r="H99" s="21">
        <f t="shared" si="18"/>
        <v>0</v>
      </c>
    </row>
    <row r="100" spans="1:8" ht="45" x14ac:dyDescent="0.25">
      <c r="A100" s="15" t="s">
        <v>292</v>
      </c>
      <c r="B100" s="25" t="s">
        <v>135</v>
      </c>
      <c r="C100" s="12" t="s">
        <v>26</v>
      </c>
      <c r="D100" s="12">
        <v>1</v>
      </c>
      <c r="E100" s="12">
        <v>800</v>
      </c>
      <c r="F100" s="12">
        <f t="shared" si="25"/>
        <v>800</v>
      </c>
      <c r="G100" s="11"/>
      <c r="H100" s="21">
        <f t="shared" si="18"/>
        <v>0</v>
      </c>
    </row>
    <row r="101" spans="1:8" ht="45" x14ac:dyDescent="0.25">
      <c r="A101" s="15" t="s">
        <v>293</v>
      </c>
      <c r="B101" s="25" t="s">
        <v>134</v>
      </c>
      <c r="C101" s="12" t="s">
        <v>26</v>
      </c>
      <c r="D101" s="12">
        <v>1</v>
      </c>
      <c r="E101" s="12">
        <v>1150</v>
      </c>
      <c r="F101" s="12">
        <f t="shared" ref="F101" si="26">E101*D101</f>
        <v>1150</v>
      </c>
      <c r="G101" s="11"/>
      <c r="H101" s="21">
        <f t="shared" si="18"/>
        <v>0</v>
      </c>
    </row>
    <row r="102" spans="1:8" x14ac:dyDescent="0.25">
      <c r="A102" s="15" t="s">
        <v>294</v>
      </c>
      <c r="B102" s="25" t="s">
        <v>136</v>
      </c>
      <c r="C102" s="11"/>
      <c r="D102" s="12"/>
      <c r="E102" s="12"/>
      <c r="F102" s="12"/>
      <c r="G102" s="11"/>
      <c r="H102" s="21">
        <f t="shared" si="18"/>
        <v>0</v>
      </c>
    </row>
    <row r="103" spans="1:8" ht="30" x14ac:dyDescent="0.25">
      <c r="A103" s="15" t="s">
        <v>295</v>
      </c>
      <c r="B103" s="25" t="s">
        <v>137</v>
      </c>
      <c r="C103" s="12" t="s">
        <v>26</v>
      </c>
      <c r="D103" s="12">
        <v>1</v>
      </c>
      <c r="E103" s="12">
        <v>180</v>
      </c>
      <c r="F103" s="12">
        <f t="shared" ref="F103" si="27">E103*D103</f>
        <v>180</v>
      </c>
      <c r="G103" s="11"/>
      <c r="H103" s="21">
        <f t="shared" si="18"/>
        <v>0</v>
      </c>
    </row>
    <row r="104" spans="1:8" ht="30" x14ac:dyDescent="0.25">
      <c r="A104" s="15" t="s">
        <v>296</v>
      </c>
      <c r="B104" s="25" t="s">
        <v>138</v>
      </c>
      <c r="C104" s="12" t="s">
        <v>26</v>
      </c>
      <c r="D104" s="12">
        <v>1</v>
      </c>
      <c r="E104" s="12">
        <v>220</v>
      </c>
      <c r="F104" s="12">
        <f t="shared" ref="F104" si="28">E104*D104</f>
        <v>220</v>
      </c>
      <c r="G104" s="11"/>
      <c r="H104" s="21">
        <f t="shared" si="18"/>
        <v>0</v>
      </c>
    </row>
    <row r="105" spans="1:8" ht="30" x14ac:dyDescent="0.25">
      <c r="A105" s="15" t="s">
        <v>297</v>
      </c>
      <c r="B105" s="25" t="s">
        <v>139</v>
      </c>
      <c r="C105" s="12" t="s">
        <v>26</v>
      </c>
      <c r="D105" s="12">
        <v>5</v>
      </c>
      <c r="E105" s="12">
        <v>220</v>
      </c>
      <c r="F105" s="12">
        <f t="shared" ref="F105" si="29">E105*D105</f>
        <v>1100</v>
      </c>
      <c r="G105" s="11"/>
      <c r="H105" s="21">
        <f t="shared" si="18"/>
        <v>0</v>
      </c>
    </row>
    <row r="106" spans="1:8" x14ac:dyDescent="0.25">
      <c r="A106" s="15" t="s">
        <v>298</v>
      </c>
      <c r="B106" s="25" t="s">
        <v>140</v>
      </c>
      <c r="C106" s="12" t="s">
        <v>26</v>
      </c>
      <c r="D106" s="12">
        <v>2</v>
      </c>
      <c r="E106" s="12">
        <v>30</v>
      </c>
      <c r="F106" s="12">
        <f t="shared" ref="F106" si="30">E106*D106</f>
        <v>60</v>
      </c>
      <c r="G106" s="11"/>
      <c r="H106" s="21">
        <f t="shared" si="18"/>
        <v>0</v>
      </c>
    </row>
    <row r="107" spans="1:8" x14ac:dyDescent="0.25">
      <c r="A107" s="15" t="s">
        <v>299</v>
      </c>
      <c r="B107" s="25" t="s">
        <v>141</v>
      </c>
      <c r="C107" s="12" t="s">
        <v>26</v>
      </c>
      <c r="D107" s="12">
        <v>4</v>
      </c>
      <c r="E107" s="12">
        <v>140</v>
      </c>
      <c r="F107" s="12">
        <f t="shared" ref="F107" si="31">E107*D107</f>
        <v>560</v>
      </c>
      <c r="G107" s="11"/>
      <c r="H107" s="21">
        <f t="shared" si="18"/>
        <v>0</v>
      </c>
    </row>
    <row r="108" spans="1:8" x14ac:dyDescent="0.25">
      <c r="A108" s="15" t="s">
        <v>300</v>
      </c>
      <c r="B108" s="25" t="s">
        <v>142</v>
      </c>
      <c r="C108" s="12" t="s">
        <v>26</v>
      </c>
      <c r="D108" s="12">
        <v>2</v>
      </c>
      <c r="E108" s="12">
        <v>250</v>
      </c>
      <c r="F108" s="12">
        <f t="shared" ref="F108" si="32">E108*D108</f>
        <v>500</v>
      </c>
      <c r="G108" s="11"/>
      <c r="H108" s="21">
        <f t="shared" si="18"/>
        <v>0</v>
      </c>
    </row>
    <row r="109" spans="1:8" ht="30" x14ac:dyDescent="0.25">
      <c r="A109" s="15" t="s">
        <v>301</v>
      </c>
      <c r="B109" s="25" t="s">
        <v>143</v>
      </c>
      <c r="C109" s="12" t="s">
        <v>26</v>
      </c>
      <c r="D109" s="12">
        <v>5</v>
      </c>
      <c r="E109" s="12">
        <v>75</v>
      </c>
      <c r="F109" s="12">
        <f t="shared" ref="F109" si="33">E109*D109</f>
        <v>375</v>
      </c>
      <c r="G109" s="11"/>
      <c r="H109" s="21">
        <f t="shared" si="18"/>
        <v>0</v>
      </c>
    </row>
    <row r="110" spans="1:8" ht="30" x14ac:dyDescent="0.25">
      <c r="A110" s="15" t="s">
        <v>302</v>
      </c>
      <c r="B110" s="25" t="s">
        <v>144</v>
      </c>
      <c r="C110" s="12" t="s">
        <v>26</v>
      </c>
      <c r="D110" s="12">
        <v>12</v>
      </c>
      <c r="E110" s="12">
        <v>60</v>
      </c>
      <c r="F110" s="12">
        <f t="shared" ref="F110" si="34">E110*D110</f>
        <v>720</v>
      </c>
      <c r="G110" s="11"/>
      <c r="H110" s="21">
        <f t="shared" si="18"/>
        <v>0</v>
      </c>
    </row>
    <row r="111" spans="1:8" ht="30" x14ac:dyDescent="0.25">
      <c r="A111" s="15" t="s">
        <v>303</v>
      </c>
      <c r="B111" s="25" t="s">
        <v>145</v>
      </c>
      <c r="C111" s="12" t="s">
        <v>26</v>
      </c>
      <c r="D111" s="12">
        <v>5</v>
      </c>
      <c r="E111" s="12">
        <v>80</v>
      </c>
      <c r="F111" s="12">
        <f t="shared" ref="F111:F112" si="35">E111*D111</f>
        <v>400</v>
      </c>
      <c r="G111" s="11"/>
      <c r="H111" s="21">
        <f t="shared" si="18"/>
        <v>0</v>
      </c>
    </row>
    <row r="112" spans="1:8" x14ac:dyDescent="0.25">
      <c r="A112" s="15" t="s">
        <v>304</v>
      </c>
      <c r="B112" s="25" t="s">
        <v>146</v>
      </c>
      <c r="C112" s="12" t="s">
        <v>26</v>
      </c>
      <c r="D112" s="12">
        <v>5</v>
      </c>
      <c r="E112" s="12">
        <v>25</v>
      </c>
      <c r="F112" s="12">
        <f t="shared" si="35"/>
        <v>125</v>
      </c>
      <c r="G112" s="11"/>
      <c r="H112" s="21">
        <f t="shared" si="18"/>
        <v>0</v>
      </c>
    </row>
    <row r="113" spans="1:8" x14ac:dyDescent="0.25">
      <c r="A113" s="15"/>
      <c r="B113" s="19" t="s">
        <v>20</v>
      </c>
      <c r="C113" s="19"/>
      <c r="D113" s="19"/>
      <c r="E113" s="19"/>
      <c r="F113" s="19"/>
      <c r="G113" s="20">
        <f>SUM(F91:F112)</f>
        <v>13925.5</v>
      </c>
      <c r="H113" s="21">
        <f t="shared" si="18"/>
        <v>18103.150000000001</v>
      </c>
    </row>
    <row r="114" spans="1:8" x14ac:dyDescent="0.25">
      <c r="A114" s="15" t="s">
        <v>305</v>
      </c>
      <c r="B114" s="25"/>
      <c r="C114" s="12"/>
      <c r="D114" s="12"/>
      <c r="E114" s="12"/>
      <c r="F114" s="12"/>
      <c r="G114" s="11"/>
      <c r="H114" s="21">
        <f t="shared" si="18"/>
        <v>0</v>
      </c>
    </row>
    <row r="115" spans="1:8" x14ac:dyDescent="0.25">
      <c r="A115" s="15" t="s">
        <v>306</v>
      </c>
      <c r="B115" s="25" t="s">
        <v>147</v>
      </c>
      <c r="C115" s="12" t="s">
        <v>133</v>
      </c>
      <c r="D115" s="12">
        <v>2</v>
      </c>
      <c r="E115" s="12">
        <v>240</v>
      </c>
      <c r="F115" s="12">
        <f t="shared" ref="F115" si="36">E115*D115</f>
        <v>480</v>
      </c>
      <c r="G115" s="11"/>
      <c r="H115" s="21">
        <f t="shared" si="18"/>
        <v>0</v>
      </c>
    </row>
    <row r="116" spans="1:8" x14ac:dyDescent="0.25">
      <c r="A116" s="15" t="s">
        <v>307</v>
      </c>
      <c r="B116" s="25" t="s">
        <v>148</v>
      </c>
      <c r="C116" s="12" t="s">
        <v>133</v>
      </c>
      <c r="D116" s="12">
        <v>2</v>
      </c>
      <c r="E116" s="12">
        <v>210</v>
      </c>
      <c r="F116" s="12">
        <f t="shared" ref="F116" si="37">E116*D116</f>
        <v>420</v>
      </c>
      <c r="G116" s="11"/>
      <c r="H116" s="21">
        <f t="shared" si="18"/>
        <v>0</v>
      </c>
    </row>
    <row r="117" spans="1:8" x14ac:dyDescent="0.25">
      <c r="A117" s="15"/>
      <c r="B117" s="19" t="s">
        <v>20</v>
      </c>
      <c r="C117" s="19"/>
      <c r="D117" s="19"/>
      <c r="E117" s="19"/>
      <c r="F117" s="19"/>
      <c r="G117" s="20">
        <f>SUM(F115:F116)</f>
        <v>900</v>
      </c>
      <c r="H117" s="21">
        <f t="shared" si="18"/>
        <v>1170</v>
      </c>
    </row>
    <row r="118" spans="1:8" x14ac:dyDescent="0.25">
      <c r="A118" s="15"/>
      <c r="B118" s="11"/>
      <c r="C118" s="11"/>
      <c r="D118" s="12"/>
      <c r="E118" s="12"/>
      <c r="F118" s="12"/>
      <c r="G118" s="11"/>
      <c r="H118" s="21">
        <f t="shared" si="18"/>
        <v>0</v>
      </c>
    </row>
    <row r="119" spans="1:8" ht="33.75" customHeight="1" x14ac:dyDescent="0.25">
      <c r="A119" s="15" t="s">
        <v>149</v>
      </c>
      <c r="B119" s="25" t="s">
        <v>150</v>
      </c>
      <c r="C119" s="11"/>
      <c r="D119" s="12"/>
      <c r="E119" s="12"/>
      <c r="F119" s="12"/>
      <c r="G119" s="11"/>
      <c r="H119" s="21">
        <f t="shared" si="18"/>
        <v>0</v>
      </c>
    </row>
    <row r="120" spans="1:8" x14ac:dyDescent="0.25">
      <c r="A120" s="15" t="s">
        <v>151</v>
      </c>
      <c r="B120" s="25" t="s">
        <v>152</v>
      </c>
      <c r="C120" s="11"/>
      <c r="D120" s="12"/>
      <c r="E120" s="12"/>
      <c r="F120" s="12"/>
      <c r="G120" s="11"/>
      <c r="H120" s="21">
        <f t="shared" si="18"/>
        <v>0</v>
      </c>
    </row>
    <row r="121" spans="1:8" x14ac:dyDescent="0.25">
      <c r="A121" s="15" t="s">
        <v>154</v>
      </c>
      <c r="B121" s="25" t="s">
        <v>159</v>
      </c>
      <c r="C121" s="11" t="s">
        <v>76</v>
      </c>
      <c r="D121" s="12">
        <v>15</v>
      </c>
      <c r="E121" s="12">
        <v>8</v>
      </c>
      <c r="F121" s="12">
        <f t="shared" ref="F121" si="38">E121*D121</f>
        <v>120</v>
      </c>
      <c r="G121" s="11"/>
      <c r="H121" s="21">
        <f t="shared" si="18"/>
        <v>0</v>
      </c>
    </row>
    <row r="122" spans="1:8" x14ac:dyDescent="0.25">
      <c r="A122" s="15" t="s">
        <v>155</v>
      </c>
      <c r="B122" s="25" t="s">
        <v>160</v>
      </c>
      <c r="C122" s="11" t="s">
        <v>76</v>
      </c>
      <c r="D122" s="12">
        <v>400</v>
      </c>
      <c r="E122" s="12">
        <v>6</v>
      </c>
      <c r="F122" s="12">
        <f t="shared" ref="F122:F123" si="39">E122*D122</f>
        <v>2400</v>
      </c>
      <c r="G122" s="11"/>
      <c r="H122" s="21">
        <f t="shared" si="18"/>
        <v>0</v>
      </c>
    </row>
    <row r="123" spans="1:8" x14ac:dyDescent="0.25">
      <c r="A123" s="15" t="s">
        <v>156</v>
      </c>
      <c r="B123" s="25" t="s">
        <v>161</v>
      </c>
      <c r="C123" s="11" t="s">
        <v>76</v>
      </c>
      <c r="D123" s="12">
        <v>50</v>
      </c>
      <c r="E123" s="12">
        <v>12</v>
      </c>
      <c r="F123" s="12">
        <f t="shared" si="39"/>
        <v>600</v>
      </c>
      <c r="G123" s="11"/>
      <c r="H123" s="21">
        <f t="shared" si="18"/>
        <v>0</v>
      </c>
    </row>
    <row r="124" spans="1:8" x14ac:dyDescent="0.25">
      <c r="A124" s="15" t="s">
        <v>157</v>
      </c>
      <c r="B124" s="25" t="s">
        <v>162</v>
      </c>
      <c r="C124" s="11" t="s">
        <v>76</v>
      </c>
      <c r="D124" s="12">
        <v>12</v>
      </c>
      <c r="E124" s="12">
        <v>15</v>
      </c>
      <c r="F124" s="12">
        <f t="shared" ref="F124" si="40">E124*D124</f>
        <v>180</v>
      </c>
      <c r="G124" s="11"/>
      <c r="H124" s="21">
        <f t="shared" si="18"/>
        <v>0</v>
      </c>
    </row>
    <row r="125" spans="1:8" ht="30" x14ac:dyDescent="0.25">
      <c r="A125" s="15" t="s">
        <v>158</v>
      </c>
      <c r="B125" s="25" t="s">
        <v>166</v>
      </c>
      <c r="C125" s="11" t="s">
        <v>76</v>
      </c>
      <c r="D125" s="12">
        <v>6</v>
      </c>
      <c r="E125" s="12">
        <v>25</v>
      </c>
      <c r="F125" s="12">
        <f t="shared" ref="F125" si="41">E125*D125</f>
        <v>150</v>
      </c>
      <c r="G125" s="11"/>
      <c r="H125" s="21">
        <f t="shared" si="18"/>
        <v>0</v>
      </c>
    </row>
    <row r="126" spans="1:8" ht="30" x14ac:dyDescent="0.25">
      <c r="A126" s="15" t="s">
        <v>163</v>
      </c>
      <c r="B126" s="25" t="s">
        <v>165</v>
      </c>
      <c r="C126" s="11" t="s">
        <v>76</v>
      </c>
      <c r="D126" s="12">
        <v>9</v>
      </c>
      <c r="E126" s="12"/>
      <c r="F126" s="12"/>
      <c r="G126" s="11"/>
      <c r="H126" s="21">
        <f t="shared" si="18"/>
        <v>0</v>
      </c>
    </row>
    <row r="127" spans="1:8" x14ac:dyDescent="0.25">
      <c r="A127" s="15" t="s">
        <v>164</v>
      </c>
      <c r="B127" s="25" t="s">
        <v>167</v>
      </c>
      <c r="C127" s="11" t="s">
        <v>93</v>
      </c>
      <c r="D127" s="12">
        <v>92</v>
      </c>
      <c r="E127" s="12">
        <v>5</v>
      </c>
      <c r="F127" s="12">
        <f t="shared" ref="F127" si="42">E127*D127</f>
        <v>460</v>
      </c>
      <c r="G127" s="11"/>
      <c r="H127" s="21">
        <f t="shared" si="18"/>
        <v>0</v>
      </c>
    </row>
    <row r="128" spans="1:8" x14ac:dyDescent="0.25">
      <c r="A128" s="15" t="s">
        <v>168</v>
      </c>
      <c r="B128" s="25" t="s">
        <v>169</v>
      </c>
      <c r="C128" s="11" t="s">
        <v>93</v>
      </c>
      <c r="D128" s="12">
        <v>27</v>
      </c>
      <c r="E128" s="12">
        <v>5</v>
      </c>
      <c r="F128" s="12">
        <f t="shared" ref="F128" si="43">E128*D128</f>
        <v>135</v>
      </c>
      <c r="G128" s="11"/>
      <c r="H128" s="21">
        <f t="shared" si="18"/>
        <v>0</v>
      </c>
    </row>
    <row r="129" spans="1:8" ht="45" x14ac:dyDescent="0.25">
      <c r="A129" s="15" t="s">
        <v>170</v>
      </c>
      <c r="B129" s="25" t="s">
        <v>171</v>
      </c>
      <c r="C129" s="11" t="s">
        <v>93</v>
      </c>
      <c r="D129" s="12">
        <v>1</v>
      </c>
      <c r="E129" s="12">
        <v>400</v>
      </c>
      <c r="F129" s="12">
        <f t="shared" ref="F129" si="44">E129*D129</f>
        <v>400</v>
      </c>
      <c r="G129" s="11"/>
      <c r="H129" s="21">
        <f t="shared" si="18"/>
        <v>0</v>
      </c>
    </row>
    <row r="130" spans="1:8" x14ac:dyDescent="0.25">
      <c r="A130" s="15" t="s">
        <v>172</v>
      </c>
      <c r="B130" s="25" t="s">
        <v>176</v>
      </c>
      <c r="C130" s="11" t="s">
        <v>93</v>
      </c>
      <c r="D130" s="12">
        <v>1</v>
      </c>
      <c r="E130" s="12">
        <v>80</v>
      </c>
      <c r="F130" s="12">
        <f t="shared" ref="F130" si="45">E130*D130</f>
        <v>80</v>
      </c>
      <c r="G130" s="11"/>
      <c r="H130" s="21">
        <f t="shared" si="18"/>
        <v>0</v>
      </c>
    </row>
    <row r="131" spans="1:8" x14ac:dyDescent="0.25">
      <c r="A131" s="15" t="s">
        <v>173</v>
      </c>
      <c r="B131" s="25" t="s">
        <v>178</v>
      </c>
      <c r="C131" s="11" t="s">
        <v>93</v>
      </c>
      <c r="D131" s="12">
        <v>6</v>
      </c>
      <c r="E131" s="12">
        <v>50</v>
      </c>
      <c r="F131" s="12">
        <f t="shared" ref="F131" si="46">E131*D131</f>
        <v>300</v>
      </c>
      <c r="G131" s="11"/>
      <c r="H131" s="21">
        <f t="shared" si="18"/>
        <v>0</v>
      </c>
    </row>
    <row r="132" spans="1:8" x14ac:dyDescent="0.25">
      <c r="A132" s="15" t="s">
        <v>174</v>
      </c>
      <c r="B132" s="25" t="s">
        <v>177</v>
      </c>
      <c r="C132" s="11" t="s">
        <v>93</v>
      </c>
      <c r="D132" s="12">
        <v>2</v>
      </c>
      <c r="E132" s="12">
        <v>15</v>
      </c>
      <c r="F132" s="12">
        <f t="shared" ref="F132" si="47">E132*D132</f>
        <v>30</v>
      </c>
      <c r="G132" s="11"/>
      <c r="H132" s="21">
        <f t="shared" si="18"/>
        <v>0</v>
      </c>
    </row>
    <row r="133" spans="1:8" x14ac:dyDescent="0.25">
      <c r="A133" s="15" t="s">
        <v>175</v>
      </c>
      <c r="B133" s="25" t="s">
        <v>179</v>
      </c>
      <c r="C133" s="11" t="s">
        <v>93</v>
      </c>
      <c r="D133" s="12">
        <v>1</v>
      </c>
      <c r="E133" s="12">
        <v>15</v>
      </c>
      <c r="F133" s="12">
        <f t="shared" ref="F133" si="48">E133*D133</f>
        <v>15</v>
      </c>
      <c r="G133" s="11"/>
      <c r="H133" s="21">
        <f t="shared" si="18"/>
        <v>0</v>
      </c>
    </row>
    <row r="134" spans="1:8" x14ac:dyDescent="0.25">
      <c r="A134" s="15" t="s">
        <v>180</v>
      </c>
      <c r="B134" s="25" t="s">
        <v>181</v>
      </c>
      <c r="C134" s="11" t="s">
        <v>93</v>
      </c>
      <c r="D134" s="12">
        <v>4</v>
      </c>
      <c r="E134" s="12">
        <v>15</v>
      </c>
      <c r="F134" s="12">
        <f t="shared" ref="F134" si="49">E134*D134</f>
        <v>60</v>
      </c>
      <c r="G134" s="11"/>
      <c r="H134" s="21">
        <f t="shared" si="18"/>
        <v>0</v>
      </c>
    </row>
    <row r="135" spans="1:8" ht="30" x14ac:dyDescent="0.25">
      <c r="A135" s="15" t="s">
        <v>182</v>
      </c>
      <c r="B135" s="25" t="s">
        <v>183</v>
      </c>
      <c r="C135" s="11" t="s">
        <v>93</v>
      </c>
      <c r="D135" s="12">
        <v>1</v>
      </c>
      <c r="E135" s="12">
        <v>420</v>
      </c>
      <c r="F135" s="12">
        <f t="shared" ref="F135" si="50">E135*D135</f>
        <v>420</v>
      </c>
      <c r="G135" s="11"/>
      <c r="H135" s="21">
        <f t="shared" si="18"/>
        <v>0</v>
      </c>
    </row>
    <row r="136" spans="1:8" ht="30" x14ac:dyDescent="0.25">
      <c r="A136" s="15" t="s">
        <v>185</v>
      </c>
      <c r="B136" s="25" t="s">
        <v>184</v>
      </c>
      <c r="C136" s="11" t="s">
        <v>93</v>
      </c>
      <c r="D136" s="12">
        <v>27</v>
      </c>
      <c r="E136" s="12">
        <v>200</v>
      </c>
      <c r="F136" s="12">
        <f t="shared" ref="F136" si="51">E136*D136</f>
        <v>5400</v>
      </c>
      <c r="G136" s="11"/>
      <c r="H136" s="21">
        <f t="shared" si="18"/>
        <v>0</v>
      </c>
    </row>
    <row r="137" spans="1:8" x14ac:dyDescent="0.25">
      <c r="A137" s="15" t="s">
        <v>186</v>
      </c>
      <c r="B137" s="25" t="s">
        <v>187</v>
      </c>
      <c r="C137" s="11" t="s">
        <v>93</v>
      </c>
      <c r="D137" s="12">
        <v>69</v>
      </c>
      <c r="E137" s="12">
        <v>15</v>
      </c>
      <c r="F137" s="12">
        <f t="shared" ref="F137" si="52">E137*D137</f>
        <v>1035</v>
      </c>
      <c r="G137" s="11"/>
      <c r="H137" s="21">
        <f t="shared" si="18"/>
        <v>0</v>
      </c>
    </row>
    <row r="138" spans="1:8" x14ac:dyDescent="0.25">
      <c r="A138" s="15" t="s">
        <v>188</v>
      </c>
      <c r="B138" s="25" t="s">
        <v>189</v>
      </c>
      <c r="C138" s="11" t="s">
        <v>93</v>
      </c>
      <c r="D138" s="12">
        <v>18</v>
      </c>
      <c r="E138" s="12">
        <v>15</v>
      </c>
      <c r="F138" s="12">
        <f t="shared" ref="F138" si="53">E138*D138</f>
        <v>270</v>
      </c>
      <c r="G138" s="11"/>
      <c r="H138" s="21">
        <f t="shared" si="18"/>
        <v>0</v>
      </c>
    </row>
    <row r="139" spans="1:8" ht="30" x14ac:dyDescent="0.25">
      <c r="A139" s="15" t="s">
        <v>190</v>
      </c>
      <c r="B139" s="25" t="s">
        <v>191</v>
      </c>
      <c r="C139" s="11" t="s">
        <v>93</v>
      </c>
      <c r="D139" s="12">
        <v>2</v>
      </c>
      <c r="E139" s="12">
        <v>20</v>
      </c>
      <c r="F139" s="12">
        <f t="shared" ref="F139" si="54">E139*D139</f>
        <v>40</v>
      </c>
      <c r="G139" s="11"/>
      <c r="H139" s="21">
        <f t="shared" si="18"/>
        <v>0</v>
      </c>
    </row>
    <row r="140" spans="1:8" ht="30" x14ac:dyDescent="0.25">
      <c r="A140" s="15" t="s">
        <v>192</v>
      </c>
      <c r="B140" s="25" t="s">
        <v>193</v>
      </c>
      <c r="C140" s="11" t="s">
        <v>93</v>
      </c>
      <c r="D140" s="12">
        <v>2</v>
      </c>
      <c r="E140" s="12">
        <v>28</v>
      </c>
      <c r="F140" s="12">
        <f t="shared" ref="F140" si="55">E140*D140</f>
        <v>56</v>
      </c>
      <c r="G140" s="11"/>
      <c r="H140" s="21">
        <f t="shared" si="18"/>
        <v>0</v>
      </c>
    </row>
    <row r="141" spans="1:8" ht="30" x14ac:dyDescent="0.25">
      <c r="A141" s="15" t="s">
        <v>194</v>
      </c>
      <c r="B141" s="25" t="s">
        <v>195</v>
      </c>
      <c r="C141" s="11" t="s">
        <v>93</v>
      </c>
      <c r="D141" s="12">
        <v>7</v>
      </c>
      <c r="E141" s="12">
        <v>25</v>
      </c>
      <c r="F141" s="12">
        <f t="shared" ref="F141" si="56">E141*D141</f>
        <v>175</v>
      </c>
      <c r="G141" s="11"/>
      <c r="H141" s="21">
        <f t="shared" si="18"/>
        <v>0</v>
      </c>
    </row>
    <row r="142" spans="1:8" x14ac:dyDescent="0.25">
      <c r="A142" s="15" t="s">
        <v>196</v>
      </c>
      <c r="B142" s="25" t="s">
        <v>197</v>
      </c>
      <c r="C142" s="11" t="s">
        <v>76</v>
      </c>
      <c r="D142" s="12">
        <v>47.2</v>
      </c>
      <c r="E142" s="12">
        <v>20</v>
      </c>
      <c r="F142" s="12">
        <f t="shared" ref="F142" si="57">E142*D142</f>
        <v>944</v>
      </c>
      <c r="G142" s="11"/>
      <c r="H142" s="21">
        <f t="shared" ref="H142:H185" si="58">G142*1.3</f>
        <v>0</v>
      </c>
    </row>
    <row r="143" spans="1:8" x14ac:dyDescent="0.25">
      <c r="A143" s="15" t="s">
        <v>198</v>
      </c>
      <c r="B143" s="25" t="s">
        <v>199</v>
      </c>
      <c r="C143" s="11" t="s">
        <v>76</v>
      </c>
      <c r="D143" s="12">
        <v>11.8</v>
      </c>
      <c r="E143" s="12">
        <v>12</v>
      </c>
      <c r="F143" s="12">
        <f t="shared" ref="F143" si="59">E143*D143</f>
        <v>141.60000000000002</v>
      </c>
      <c r="G143" s="11"/>
      <c r="H143" s="21">
        <f t="shared" si="58"/>
        <v>0</v>
      </c>
    </row>
    <row r="144" spans="1:8" x14ac:dyDescent="0.25">
      <c r="A144" s="15" t="s">
        <v>200</v>
      </c>
      <c r="B144" s="25" t="s">
        <v>201</v>
      </c>
      <c r="C144" s="11" t="s">
        <v>76</v>
      </c>
      <c r="D144" s="12">
        <v>214.2</v>
      </c>
      <c r="E144" s="12">
        <v>5</v>
      </c>
      <c r="F144" s="12">
        <f t="shared" ref="F144" si="60">E144*D144</f>
        <v>1071</v>
      </c>
      <c r="G144" s="11"/>
      <c r="H144" s="21">
        <f t="shared" si="58"/>
        <v>0</v>
      </c>
    </row>
    <row r="145" spans="1:9" x14ac:dyDescent="0.25">
      <c r="A145" s="15" t="s">
        <v>202</v>
      </c>
      <c r="B145" s="25" t="s">
        <v>203</v>
      </c>
      <c r="C145" s="11" t="s">
        <v>76</v>
      </c>
      <c r="D145" s="12">
        <v>1074.8</v>
      </c>
      <c r="E145" s="12">
        <v>4</v>
      </c>
      <c r="F145" s="12">
        <f t="shared" ref="F145" si="61">E145*D145</f>
        <v>4299.2</v>
      </c>
      <c r="G145" s="11"/>
      <c r="H145" s="21">
        <f t="shared" si="58"/>
        <v>0</v>
      </c>
    </row>
    <row r="146" spans="1:9" x14ac:dyDescent="0.25">
      <c r="A146" s="15" t="s">
        <v>204</v>
      </c>
      <c r="B146" s="25" t="s">
        <v>205</v>
      </c>
      <c r="C146" s="11" t="s">
        <v>76</v>
      </c>
      <c r="D146" s="12">
        <v>467.4</v>
      </c>
      <c r="E146" s="12">
        <v>3</v>
      </c>
      <c r="F146" s="12">
        <f t="shared" ref="F146" si="62">E146*D146</f>
        <v>1402.1999999999998</v>
      </c>
      <c r="G146" s="11"/>
      <c r="H146" s="21">
        <f t="shared" si="58"/>
        <v>0</v>
      </c>
    </row>
    <row r="147" spans="1:9" ht="30" x14ac:dyDescent="0.25">
      <c r="A147" s="15" t="s">
        <v>206</v>
      </c>
      <c r="B147" s="25" t="s">
        <v>207</v>
      </c>
      <c r="C147" s="11" t="s">
        <v>26</v>
      </c>
      <c r="D147" s="12">
        <v>1</v>
      </c>
      <c r="E147" s="12">
        <v>150</v>
      </c>
      <c r="F147" s="12">
        <f t="shared" ref="F147" si="63">E147*D147</f>
        <v>150</v>
      </c>
      <c r="G147" s="11"/>
      <c r="H147" s="21">
        <f t="shared" si="58"/>
        <v>0</v>
      </c>
    </row>
    <row r="148" spans="1:9" x14ac:dyDescent="0.25">
      <c r="A148" s="15"/>
      <c r="B148" s="22"/>
      <c r="C148" s="11"/>
      <c r="D148" s="12"/>
      <c r="E148" s="12"/>
      <c r="F148" s="12"/>
      <c r="G148" s="11"/>
      <c r="H148" s="21">
        <f t="shared" si="58"/>
        <v>0</v>
      </c>
    </row>
    <row r="149" spans="1:9" x14ac:dyDescent="0.25">
      <c r="A149" s="15" t="s">
        <v>153</v>
      </c>
      <c r="B149" s="25" t="s">
        <v>208</v>
      </c>
      <c r="C149" s="11"/>
      <c r="D149" s="12"/>
      <c r="E149" s="12"/>
      <c r="F149" s="12"/>
      <c r="G149" s="11"/>
      <c r="H149" s="21">
        <f t="shared" si="58"/>
        <v>0</v>
      </c>
    </row>
    <row r="150" spans="1:9" ht="30" x14ac:dyDescent="0.25">
      <c r="A150" s="15" t="s">
        <v>209</v>
      </c>
      <c r="B150" s="25" t="s">
        <v>207</v>
      </c>
      <c r="C150" s="11" t="s">
        <v>26</v>
      </c>
      <c r="D150" s="12">
        <v>2</v>
      </c>
      <c r="E150" s="12">
        <v>70</v>
      </c>
      <c r="F150" s="12">
        <f t="shared" ref="F150:F152" si="64">E150*D150</f>
        <v>140</v>
      </c>
      <c r="G150" s="11"/>
      <c r="H150" s="21">
        <f t="shared" si="58"/>
        <v>0</v>
      </c>
    </row>
    <row r="151" spans="1:9" ht="30" x14ac:dyDescent="0.25">
      <c r="A151" s="15" t="s">
        <v>210</v>
      </c>
      <c r="B151" s="25" t="s">
        <v>211</v>
      </c>
      <c r="C151" s="11" t="s">
        <v>76</v>
      </c>
      <c r="D151" s="12">
        <v>20</v>
      </c>
      <c r="E151" s="12">
        <v>15</v>
      </c>
      <c r="F151" s="12">
        <f t="shared" si="64"/>
        <v>300</v>
      </c>
      <c r="G151" s="11"/>
      <c r="H151" s="21">
        <f t="shared" si="58"/>
        <v>0</v>
      </c>
    </row>
    <row r="152" spans="1:9" ht="30" x14ac:dyDescent="0.25">
      <c r="A152" s="15" t="s">
        <v>212</v>
      </c>
      <c r="B152" s="25" t="s">
        <v>213</v>
      </c>
      <c r="C152" s="11" t="s">
        <v>93</v>
      </c>
      <c r="D152" s="12">
        <v>2</v>
      </c>
      <c r="E152" s="12">
        <v>70</v>
      </c>
      <c r="F152" s="12">
        <f t="shared" si="64"/>
        <v>140</v>
      </c>
      <c r="G152" s="11"/>
      <c r="H152" s="21">
        <f t="shared" si="58"/>
        <v>0</v>
      </c>
    </row>
    <row r="153" spans="1:9" x14ac:dyDescent="0.25">
      <c r="A153" s="15"/>
      <c r="B153" s="19" t="s">
        <v>20</v>
      </c>
      <c r="C153" s="19"/>
      <c r="D153" s="19"/>
      <c r="E153" s="19"/>
      <c r="F153" s="19"/>
      <c r="G153" s="20">
        <f>SUM(F120:F152)</f>
        <v>20914</v>
      </c>
      <c r="H153" s="21">
        <f t="shared" si="58"/>
        <v>27188.2</v>
      </c>
    </row>
    <row r="154" spans="1:9" x14ac:dyDescent="0.25">
      <c r="A154" s="15"/>
      <c r="B154" s="19"/>
      <c r="C154" s="19"/>
      <c r="D154" s="19"/>
      <c r="E154" s="19"/>
      <c r="F154" s="19"/>
      <c r="G154" s="20"/>
      <c r="H154" s="21">
        <f t="shared" si="58"/>
        <v>0</v>
      </c>
    </row>
    <row r="155" spans="1:9" ht="45" x14ac:dyDescent="0.25">
      <c r="A155" s="15" t="s">
        <v>308</v>
      </c>
      <c r="B155" s="25" t="s">
        <v>309</v>
      </c>
      <c r="C155" s="11" t="s">
        <v>133</v>
      </c>
      <c r="D155" s="27">
        <v>1</v>
      </c>
      <c r="E155" s="23">
        <v>3000</v>
      </c>
      <c r="F155" s="12">
        <f t="shared" ref="F155" si="65">E155*D155</f>
        <v>3000</v>
      </c>
      <c r="G155" s="28"/>
      <c r="H155" s="21">
        <f t="shared" si="58"/>
        <v>0</v>
      </c>
    </row>
    <row r="156" spans="1:9" x14ac:dyDescent="0.25">
      <c r="A156" s="15"/>
      <c r="B156" s="11"/>
      <c r="C156" s="11"/>
      <c r="D156" s="12"/>
      <c r="E156" s="12"/>
      <c r="F156" s="12"/>
      <c r="G156" s="20">
        <f>F155</f>
        <v>3000</v>
      </c>
      <c r="H156" s="21">
        <f t="shared" si="58"/>
        <v>3900</v>
      </c>
    </row>
    <row r="157" spans="1:9" x14ac:dyDescent="0.25">
      <c r="A157" s="36"/>
      <c r="B157" s="37"/>
      <c r="C157" s="37"/>
      <c r="D157" s="38"/>
      <c r="E157" s="38"/>
      <c r="F157" s="38"/>
      <c r="G157" s="37"/>
      <c r="H157" s="48">
        <f t="shared" si="58"/>
        <v>0</v>
      </c>
    </row>
    <row r="158" spans="1:9" x14ac:dyDescent="0.25">
      <c r="A158" s="44">
        <v>9</v>
      </c>
      <c r="B158" s="65" t="s">
        <v>214</v>
      </c>
      <c r="C158" s="45"/>
      <c r="D158" s="46"/>
      <c r="E158" s="46"/>
      <c r="F158" s="46"/>
      <c r="G158" s="45"/>
      <c r="H158" s="63">
        <f t="shared" si="58"/>
        <v>0</v>
      </c>
      <c r="I158" s="1">
        <f>SUM(H159:H189)</f>
        <v>47557.3995</v>
      </c>
    </row>
    <row r="159" spans="1:9" x14ac:dyDescent="0.25">
      <c r="A159" s="40" t="s">
        <v>215</v>
      </c>
      <c r="B159" s="64" t="s">
        <v>216</v>
      </c>
      <c r="C159" s="41"/>
      <c r="D159" s="42"/>
      <c r="E159" s="42"/>
      <c r="F159" s="42"/>
      <c r="G159" s="41"/>
      <c r="H159" s="50">
        <f t="shared" si="58"/>
        <v>0</v>
      </c>
    </row>
    <row r="160" spans="1:9" x14ac:dyDescent="0.25">
      <c r="A160" s="15" t="s">
        <v>217</v>
      </c>
      <c r="B160" s="25" t="s">
        <v>218</v>
      </c>
      <c r="C160" s="11" t="s">
        <v>133</v>
      </c>
      <c r="D160" s="12">
        <v>1</v>
      </c>
      <c r="E160" s="12">
        <v>2300</v>
      </c>
      <c r="F160" s="12">
        <f t="shared" ref="F160:F169" si="66">E160*D160</f>
        <v>2300</v>
      </c>
      <c r="G160" s="11"/>
      <c r="H160" s="21">
        <f t="shared" si="58"/>
        <v>0</v>
      </c>
    </row>
    <row r="161" spans="1:8" x14ac:dyDescent="0.25">
      <c r="A161" s="15"/>
      <c r="B161" s="19" t="s">
        <v>20</v>
      </c>
      <c r="C161" s="19"/>
      <c r="D161" s="19"/>
      <c r="E161" s="19"/>
      <c r="F161" s="19"/>
      <c r="G161" s="20">
        <f>F160</f>
        <v>2300</v>
      </c>
      <c r="H161" s="21">
        <f t="shared" si="58"/>
        <v>2990</v>
      </c>
    </row>
    <row r="162" spans="1:8" x14ac:dyDescent="0.25">
      <c r="A162" s="15"/>
      <c r="B162" s="25"/>
      <c r="C162" s="11"/>
      <c r="D162" s="12"/>
      <c r="E162" s="12"/>
      <c r="F162" s="12"/>
      <c r="G162" s="11"/>
      <c r="H162" s="21">
        <f t="shared" si="58"/>
        <v>0</v>
      </c>
    </row>
    <row r="163" spans="1:8" x14ac:dyDescent="0.25">
      <c r="A163" s="15" t="s">
        <v>219</v>
      </c>
      <c r="B163" s="25" t="s">
        <v>220</v>
      </c>
      <c r="C163" s="11"/>
      <c r="D163" s="12"/>
      <c r="E163" s="12"/>
      <c r="F163" s="12"/>
      <c r="G163" s="11"/>
      <c r="H163" s="21">
        <f t="shared" si="58"/>
        <v>0</v>
      </c>
    </row>
    <row r="164" spans="1:8" ht="45" x14ac:dyDescent="0.25">
      <c r="A164" s="15" t="s">
        <v>221</v>
      </c>
      <c r="B164" s="25" t="s">
        <v>222</v>
      </c>
      <c r="C164" s="11" t="s">
        <v>76</v>
      </c>
      <c r="D164" s="12">
        <v>120</v>
      </c>
      <c r="E164" s="12">
        <v>160</v>
      </c>
      <c r="F164" s="12">
        <f t="shared" si="66"/>
        <v>19200</v>
      </c>
      <c r="G164" s="11"/>
      <c r="H164" s="21">
        <f t="shared" si="58"/>
        <v>0</v>
      </c>
    </row>
    <row r="165" spans="1:8" ht="30" x14ac:dyDescent="0.25">
      <c r="A165" s="15" t="s">
        <v>223</v>
      </c>
      <c r="B165" s="25" t="s">
        <v>263</v>
      </c>
      <c r="C165" s="11" t="s">
        <v>26</v>
      </c>
      <c r="D165" s="12">
        <v>1</v>
      </c>
      <c r="E165" s="12">
        <v>400</v>
      </c>
      <c r="F165" s="12">
        <f t="shared" si="66"/>
        <v>400</v>
      </c>
      <c r="G165" s="11"/>
      <c r="H165" s="21">
        <f t="shared" si="58"/>
        <v>0</v>
      </c>
    </row>
    <row r="166" spans="1:8" x14ac:dyDescent="0.25">
      <c r="A166" s="15"/>
      <c r="B166" s="19" t="s">
        <v>20</v>
      </c>
      <c r="C166" s="19"/>
      <c r="D166" s="19"/>
      <c r="E166" s="19"/>
      <c r="F166" s="19"/>
      <c r="G166" s="20">
        <f>SUM(F164:F165)</f>
        <v>19600</v>
      </c>
      <c r="H166" s="21">
        <f t="shared" si="58"/>
        <v>25480</v>
      </c>
    </row>
    <row r="167" spans="1:8" x14ac:dyDescent="0.25">
      <c r="A167" s="15"/>
      <c r="B167" s="25"/>
      <c r="C167" s="11"/>
      <c r="D167" s="12"/>
      <c r="E167" s="12"/>
      <c r="F167" s="12"/>
      <c r="G167" s="11"/>
      <c r="H167" s="21">
        <f t="shared" si="58"/>
        <v>0</v>
      </c>
    </row>
    <row r="168" spans="1:8" x14ac:dyDescent="0.25">
      <c r="A168" s="15" t="s">
        <v>225</v>
      </c>
      <c r="B168" s="25" t="s">
        <v>224</v>
      </c>
      <c r="C168" s="11"/>
      <c r="D168" s="12"/>
      <c r="E168" s="12"/>
      <c r="F168" s="12"/>
      <c r="G168" s="11"/>
      <c r="H168" s="21">
        <f t="shared" si="58"/>
        <v>0</v>
      </c>
    </row>
    <row r="169" spans="1:8" x14ac:dyDescent="0.25">
      <c r="A169" s="15" t="s">
        <v>226</v>
      </c>
      <c r="B169" s="25" t="s">
        <v>227</v>
      </c>
      <c r="C169" s="11" t="s">
        <v>19</v>
      </c>
      <c r="D169" s="12">
        <v>5.6</v>
      </c>
      <c r="E169" s="12">
        <v>60</v>
      </c>
      <c r="F169" s="12">
        <f t="shared" si="66"/>
        <v>336</v>
      </c>
      <c r="G169" s="11"/>
      <c r="H169" s="21">
        <f t="shared" si="58"/>
        <v>0</v>
      </c>
    </row>
    <row r="170" spans="1:8" x14ac:dyDescent="0.25">
      <c r="A170" s="15" t="s">
        <v>229</v>
      </c>
      <c r="B170" s="25" t="s">
        <v>230</v>
      </c>
      <c r="C170" s="11" t="s">
        <v>231</v>
      </c>
      <c r="D170" s="12">
        <v>1.2</v>
      </c>
      <c r="E170" s="12">
        <v>30</v>
      </c>
      <c r="F170" s="12">
        <f t="shared" ref="F170" si="67">E170*D170</f>
        <v>36</v>
      </c>
      <c r="G170" s="11"/>
      <c r="H170" s="21">
        <f t="shared" si="58"/>
        <v>0</v>
      </c>
    </row>
    <row r="171" spans="1:8" ht="30" x14ac:dyDescent="0.25">
      <c r="A171" s="15" t="s">
        <v>232</v>
      </c>
      <c r="B171" s="25" t="s">
        <v>233</v>
      </c>
      <c r="C171" s="11" t="s">
        <v>76</v>
      </c>
      <c r="D171" s="12">
        <v>13.5</v>
      </c>
      <c r="E171" s="12">
        <v>35</v>
      </c>
      <c r="F171" s="12">
        <f t="shared" ref="F171:F173" si="68">E171*D171</f>
        <v>472.5</v>
      </c>
      <c r="G171" s="11"/>
      <c r="H171" s="21">
        <f t="shared" si="58"/>
        <v>0</v>
      </c>
    </row>
    <row r="172" spans="1:8" ht="30" x14ac:dyDescent="0.25">
      <c r="A172" s="15" t="s">
        <v>234</v>
      </c>
      <c r="B172" s="25" t="s">
        <v>235</v>
      </c>
      <c r="C172" s="11" t="s">
        <v>231</v>
      </c>
      <c r="D172" s="12">
        <v>0.3</v>
      </c>
      <c r="E172" s="12">
        <v>1840</v>
      </c>
      <c r="F172" s="12">
        <f t="shared" si="68"/>
        <v>552</v>
      </c>
      <c r="G172" s="11"/>
      <c r="H172" s="21">
        <f t="shared" si="58"/>
        <v>0</v>
      </c>
    </row>
    <row r="173" spans="1:8" x14ac:dyDescent="0.25">
      <c r="A173" s="15" t="s">
        <v>236</v>
      </c>
      <c r="B173" s="25" t="s">
        <v>237</v>
      </c>
      <c r="C173" s="11" t="s">
        <v>19</v>
      </c>
      <c r="D173" s="12">
        <v>6</v>
      </c>
      <c r="E173" s="12">
        <v>40</v>
      </c>
      <c r="F173" s="12">
        <f t="shared" si="68"/>
        <v>240</v>
      </c>
      <c r="G173" s="11"/>
      <c r="H173" s="21">
        <f t="shared" si="58"/>
        <v>0</v>
      </c>
    </row>
    <row r="174" spans="1:8" x14ac:dyDescent="0.25">
      <c r="A174" s="15" t="s">
        <v>238</v>
      </c>
      <c r="B174" s="25" t="s">
        <v>240</v>
      </c>
      <c r="C174" s="11" t="s">
        <v>19</v>
      </c>
      <c r="D174" s="12">
        <v>12</v>
      </c>
      <c r="E174" s="12">
        <v>6</v>
      </c>
      <c r="F174" s="12">
        <f t="shared" ref="F174:F175" si="69">E174*D174</f>
        <v>72</v>
      </c>
      <c r="G174" s="11"/>
      <c r="H174" s="21">
        <f t="shared" si="58"/>
        <v>0</v>
      </c>
    </row>
    <row r="175" spans="1:8" x14ac:dyDescent="0.25">
      <c r="A175" s="15" t="s">
        <v>239</v>
      </c>
      <c r="B175" s="25" t="s">
        <v>241</v>
      </c>
      <c r="C175" s="11" t="s">
        <v>19</v>
      </c>
      <c r="D175" s="12">
        <v>12</v>
      </c>
      <c r="E175" s="12">
        <v>25</v>
      </c>
      <c r="F175" s="12">
        <f t="shared" si="69"/>
        <v>300</v>
      </c>
      <c r="G175" s="11"/>
      <c r="H175" s="21">
        <f t="shared" si="58"/>
        <v>0</v>
      </c>
    </row>
    <row r="176" spans="1:8" ht="30" x14ac:dyDescent="0.25">
      <c r="A176" s="15" t="s">
        <v>242</v>
      </c>
      <c r="B176" s="25" t="s">
        <v>243</v>
      </c>
      <c r="C176" s="11" t="s">
        <v>19</v>
      </c>
      <c r="D176" s="12">
        <v>12</v>
      </c>
      <c r="E176" s="12">
        <v>10</v>
      </c>
      <c r="F176" s="12">
        <f t="shared" ref="F176" si="70">E176*D176</f>
        <v>120</v>
      </c>
      <c r="G176" s="11"/>
      <c r="H176" s="21">
        <f t="shared" si="58"/>
        <v>0</v>
      </c>
    </row>
    <row r="177" spans="1:9" x14ac:dyDescent="0.25">
      <c r="A177" s="15" t="s">
        <v>228</v>
      </c>
      <c r="B177" s="25" t="s">
        <v>244</v>
      </c>
      <c r="C177" s="11"/>
      <c r="D177" s="12"/>
      <c r="E177" s="12"/>
      <c r="F177" s="12"/>
      <c r="G177" s="11"/>
      <c r="H177" s="21">
        <f t="shared" si="58"/>
        <v>0</v>
      </c>
    </row>
    <row r="178" spans="1:9" ht="30" x14ac:dyDescent="0.25">
      <c r="A178" s="15" t="s">
        <v>245</v>
      </c>
      <c r="B178" s="25" t="s">
        <v>246</v>
      </c>
      <c r="C178" s="11" t="s">
        <v>19</v>
      </c>
      <c r="D178" s="12">
        <v>40</v>
      </c>
      <c r="E178" s="12">
        <v>220</v>
      </c>
      <c r="F178" s="12">
        <f t="shared" ref="F178" si="71">E178*D178</f>
        <v>8800</v>
      </c>
      <c r="G178" s="11"/>
      <c r="H178" s="21">
        <f t="shared" si="58"/>
        <v>0</v>
      </c>
    </row>
    <row r="179" spans="1:9" ht="30" x14ac:dyDescent="0.25">
      <c r="A179" s="15" t="s">
        <v>247</v>
      </c>
      <c r="B179" s="25" t="s">
        <v>248</v>
      </c>
      <c r="C179" s="11" t="s">
        <v>19</v>
      </c>
      <c r="D179" s="12">
        <v>80</v>
      </c>
      <c r="E179" s="12">
        <v>15</v>
      </c>
      <c r="F179" s="12">
        <f t="shared" ref="F179" si="72">E179*D179</f>
        <v>1200</v>
      </c>
      <c r="G179" s="11"/>
      <c r="H179" s="21">
        <f t="shared" si="58"/>
        <v>0</v>
      </c>
    </row>
    <row r="180" spans="1:9" x14ac:dyDescent="0.25">
      <c r="A180" s="15"/>
      <c r="B180" s="26" t="s">
        <v>20</v>
      </c>
      <c r="C180" s="26"/>
      <c r="D180" s="26"/>
      <c r="E180" s="26"/>
      <c r="F180" s="26"/>
      <c r="G180" s="20">
        <f>SUM(F169:F179)</f>
        <v>12128.5</v>
      </c>
      <c r="H180" s="21">
        <f t="shared" si="58"/>
        <v>15767.050000000001</v>
      </c>
    </row>
    <row r="181" spans="1:9" x14ac:dyDescent="0.25">
      <c r="A181" s="15"/>
      <c r="B181" s="25"/>
      <c r="C181" s="11"/>
      <c r="D181" s="12"/>
      <c r="E181" s="12"/>
      <c r="F181" s="12"/>
      <c r="G181" s="11"/>
      <c r="H181" s="21">
        <f t="shared" si="58"/>
        <v>0</v>
      </c>
    </row>
    <row r="182" spans="1:9" x14ac:dyDescent="0.25">
      <c r="A182" s="15" t="s">
        <v>249</v>
      </c>
      <c r="B182" s="25" t="s">
        <v>250</v>
      </c>
      <c r="C182" s="11"/>
      <c r="D182" s="12"/>
      <c r="E182" s="12"/>
      <c r="F182" s="12"/>
      <c r="G182" s="11"/>
      <c r="H182" s="21">
        <f t="shared" si="58"/>
        <v>0</v>
      </c>
    </row>
    <row r="183" spans="1:9" x14ac:dyDescent="0.25">
      <c r="A183" s="15" t="s">
        <v>251</v>
      </c>
      <c r="B183" s="25" t="s">
        <v>252</v>
      </c>
      <c r="C183" s="11" t="s">
        <v>19</v>
      </c>
      <c r="D183" s="12">
        <v>40</v>
      </c>
      <c r="E183" s="12">
        <v>2</v>
      </c>
      <c r="F183" s="12">
        <f t="shared" ref="F183:F184" si="73">E183*D183</f>
        <v>80</v>
      </c>
      <c r="G183" s="11"/>
      <c r="H183" s="21">
        <f t="shared" si="58"/>
        <v>0</v>
      </c>
    </row>
    <row r="184" spans="1:9" ht="30" x14ac:dyDescent="0.25">
      <c r="A184" s="15" t="s">
        <v>253</v>
      </c>
      <c r="B184" s="25" t="s">
        <v>254</v>
      </c>
      <c r="C184" s="11" t="s">
        <v>19</v>
      </c>
      <c r="D184" s="12">
        <v>40</v>
      </c>
      <c r="E184" s="12">
        <v>50</v>
      </c>
      <c r="F184" s="12">
        <f t="shared" si="73"/>
        <v>2000</v>
      </c>
      <c r="G184" s="11"/>
      <c r="H184" s="21">
        <f t="shared" si="58"/>
        <v>0</v>
      </c>
    </row>
    <row r="185" spans="1:9" x14ac:dyDescent="0.25">
      <c r="A185" s="15"/>
      <c r="B185" s="26" t="s">
        <v>20</v>
      </c>
      <c r="C185" s="26"/>
      <c r="D185" s="26"/>
      <c r="E185" s="26"/>
      <c r="F185" s="26"/>
      <c r="G185" s="20">
        <f>SUM(F183:F184)</f>
        <v>2080</v>
      </c>
      <c r="H185" s="21">
        <f t="shared" si="58"/>
        <v>2704</v>
      </c>
    </row>
    <row r="186" spans="1:9" x14ac:dyDescent="0.25">
      <c r="A186" s="15"/>
      <c r="B186" s="25"/>
      <c r="C186" s="11"/>
      <c r="D186" s="12"/>
      <c r="E186" s="12"/>
      <c r="F186" s="12"/>
      <c r="G186" s="11"/>
      <c r="H186" s="21"/>
    </row>
    <row r="187" spans="1:9" x14ac:dyDescent="0.25">
      <c r="A187" s="15" t="s">
        <v>256</v>
      </c>
      <c r="B187" s="25" t="s">
        <v>255</v>
      </c>
      <c r="C187" s="11"/>
      <c r="D187" s="12"/>
      <c r="E187" s="12"/>
      <c r="F187" s="12"/>
      <c r="G187" s="11"/>
      <c r="H187" s="21"/>
    </row>
    <row r="188" spans="1:9" ht="30" x14ac:dyDescent="0.25">
      <c r="A188" s="15" t="s">
        <v>257</v>
      </c>
      <c r="B188" s="25" t="s">
        <v>258</v>
      </c>
      <c r="C188" s="11" t="s">
        <v>318</v>
      </c>
      <c r="D188" s="12">
        <v>1</v>
      </c>
      <c r="E188" s="12">
        <v>474.11500000000001</v>
      </c>
      <c r="F188" s="12">
        <f t="shared" ref="F188" si="74">E188*D188</f>
        <v>474.11500000000001</v>
      </c>
      <c r="G188" s="11"/>
      <c r="H188" s="21"/>
    </row>
    <row r="189" spans="1:9" x14ac:dyDescent="0.25">
      <c r="A189" s="15"/>
      <c r="B189" s="19" t="s">
        <v>20</v>
      </c>
      <c r="C189" s="19"/>
      <c r="D189" s="19"/>
      <c r="E189" s="19"/>
      <c r="F189" s="19"/>
      <c r="G189" s="29"/>
      <c r="H189" s="21">
        <f>F188*1.3</f>
        <v>616.34950000000003</v>
      </c>
    </row>
    <row r="190" spans="1:9" x14ac:dyDescent="0.25">
      <c r="A190" s="15"/>
      <c r="B190" s="11"/>
      <c r="C190" s="11"/>
      <c r="D190" s="12"/>
      <c r="E190" s="12"/>
      <c r="F190" s="12"/>
      <c r="G190" s="11"/>
      <c r="H190" s="13"/>
    </row>
    <row r="191" spans="1:9" x14ac:dyDescent="0.25">
      <c r="A191" s="15"/>
      <c r="B191" s="11"/>
      <c r="C191" s="11"/>
      <c r="D191" s="12"/>
      <c r="E191" s="12"/>
      <c r="F191" s="12">
        <f>SUM(F1:F188)</f>
        <v>165384.61499999999</v>
      </c>
      <c r="G191" s="12">
        <f>SUM(G1:G190)</f>
        <v>164910.5</v>
      </c>
      <c r="H191" s="21">
        <f>SUM(H6:H189)</f>
        <v>214999.99950000001</v>
      </c>
      <c r="I191" s="1">
        <f>SUM(I1:I189)</f>
        <v>214999.99950000001</v>
      </c>
    </row>
    <row r="192" spans="1:9" x14ac:dyDescent="0.25">
      <c r="A192" s="15"/>
      <c r="B192" s="11" t="s">
        <v>313</v>
      </c>
      <c r="C192" s="11"/>
      <c r="D192" s="12"/>
      <c r="E192" s="12"/>
      <c r="F192" s="12"/>
      <c r="G192" s="11"/>
      <c r="H192" s="13"/>
    </row>
    <row r="193" spans="1:12" x14ac:dyDescent="0.25">
      <c r="A193" s="15"/>
      <c r="B193" s="11"/>
      <c r="C193" s="11"/>
      <c r="D193" s="12"/>
      <c r="E193" s="12"/>
      <c r="F193" s="89" t="s">
        <v>317</v>
      </c>
      <c r="G193" s="89"/>
      <c r="H193" s="21">
        <f>H191</f>
        <v>214999.99950000001</v>
      </c>
      <c r="L193" s="5"/>
    </row>
    <row r="194" spans="1:12" x14ac:dyDescent="0.25">
      <c r="A194" s="15"/>
      <c r="B194" s="11" t="s">
        <v>314</v>
      </c>
      <c r="C194" s="11"/>
      <c r="D194" s="12"/>
      <c r="E194" s="12"/>
      <c r="F194" s="12"/>
      <c r="G194" s="11"/>
      <c r="H194" s="13"/>
    </row>
    <row r="195" spans="1:12" x14ac:dyDescent="0.25">
      <c r="A195" s="15"/>
      <c r="B195" s="11" t="s">
        <v>316</v>
      </c>
      <c r="C195" s="11"/>
      <c r="D195" s="12"/>
      <c r="E195" s="12"/>
      <c r="F195" s="12"/>
      <c r="G195" s="11"/>
      <c r="H195" s="13"/>
    </row>
    <row r="196" spans="1:12" x14ac:dyDescent="0.25">
      <c r="A196" s="15"/>
      <c r="B196" s="11" t="s">
        <v>315</v>
      </c>
      <c r="C196" s="11"/>
      <c r="D196" s="12"/>
      <c r="E196" s="12"/>
      <c r="F196" s="12"/>
      <c r="G196" s="11"/>
      <c r="H196" s="13"/>
    </row>
    <row r="197" spans="1:12" x14ac:dyDescent="0.25">
      <c r="A197" s="30"/>
      <c r="B197" s="31"/>
      <c r="C197" s="31"/>
      <c r="D197" s="32"/>
      <c r="E197" s="32"/>
      <c r="F197" s="32"/>
      <c r="G197" s="31"/>
      <c r="H197" s="33"/>
    </row>
  </sheetData>
  <mergeCells count="6">
    <mergeCell ref="F193:G193"/>
    <mergeCell ref="C34:D34"/>
    <mergeCell ref="C6:D6"/>
    <mergeCell ref="C7:D7"/>
    <mergeCell ref="C8:D8"/>
    <mergeCell ref="C9:D9"/>
  </mergeCells>
  <pageMargins left="0.51181102362204722" right="0.51181102362204722" top="0.78740157480314965" bottom="0.78740157480314965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2"/>
  <sheetViews>
    <sheetView tabSelected="1" workbookViewId="0">
      <selection activeCell="L21" sqref="L21"/>
    </sheetView>
  </sheetViews>
  <sheetFormatPr defaultRowHeight="15" x14ac:dyDescent="0.25"/>
  <cols>
    <col min="2" max="2" width="39" customWidth="1"/>
    <col min="3" max="3" width="14.28515625" customWidth="1"/>
    <col min="4" max="4" width="11.5703125" bestFit="1" customWidth="1"/>
    <col min="5" max="5" width="10.28515625" customWidth="1"/>
    <col min="6" max="6" width="14.28515625" customWidth="1"/>
    <col min="8" max="8" width="11.5703125" bestFit="1" customWidth="1"/>
    <col min="9" max="9" width="10.7109375" bestFit="1" customWidth="1"/>
  </cols>
  <sheetData>
    <row r="2" spans="1:14" x14ac:dyDescent="0.25">
      <c r="A2" s="96" t="s">
        <v>321</v>
      </c>
      <c r="B2" s="97"/>
      <c r="C2" s="97"/>
      <c r="D2" s="97"/>
      <c r="E2" s="97"/>
      <c r="F2" s="97"/>
      <c r="G2" s="97"/>
      <c r="H2" s="97"/>
      <c r="I2" s="98"/>
    </row>
    <row r="3" spans="1:14" x14ac:dyDescent="0.25">
      <c r="A3" s="93" t="s">
        <v>319</v>
      </c>
      <c r="B3" s="94"/>
      <c r="C3" s="94"/>
      <c r="D3" s="94"/>
      <c r="E3" s="94"/>
      <c r="F3" s="94"/>
      <c r="G3" s="94"/>
      <c r="H3" s="94"/>
      <c r="I3" s="95"/>
    </row>
    <row r="4" spans="1:14" x14ac:dyDescent="0.25">
      <c r="A4" s="93" t="s">
        <v>320</v>
      </c>
      <c r="B4" s="94"/>
      <c r="C4" s="67">
        <f>C16</f>
        <v>214999.99950000001</v>
      </c>
      <c r="D4" s="100"/>
      <c r="E4" s="100"/>
      <c r="F4" s="100"/>
      <c r="G4" s="100"/>
      <c r="H4" s="100"/>
      <c r="I4" s="101"/>
    </row>
    <row r="5" spans="1:14" x14ac:dyDescent="0.25">
      <c r="A5" s="68"/>
      <c r="B5" s="68"/>
      <c r="C5" s="68" t="s">
        <v>324</v>
      </c>
      <c r="D5" s="103" t="s">
        <v>326</v>
      </c>
      <c r="E5" s="103"/>
      <c r="F5" s="103"/>
      <c r="G5" s="103"/>
      <c r="H5" s="103"/>
      <c r="I5" s="103"/>
    </row>
    <row r="6" spans="1:14" x14ac:dyDescent="0.25">
      <c r="A6" s="68" t="s">
        <v>322</v>
      </c>
      <c r="B6" s="68" t="s">
        <v>323</v>
      </c>
      <c r="C6" s="69" t="s">
        <v>325</v>
      </c>
      <c r="D6" s="69" t="s">
        <v>327</v>
      </c>
      <c r="E6" s="73" t="s">
        <v>333</v>
      </c>
      <c r="F6" s="69" t="s">
        <v>328</v>
      </c>
      <c r="G6" s="73" t="s">
        <v>333</v>
      </c>
      <c r="H6" s="69" t="s">
        <v>329</v>
      </c>
      <c r="I6" s="73" t="s">
        <v>333</v>
      </c>
      <c r="J6" s="2"/>
      <c r="K6" s="2"/>
      <c r="L6" s="2"/>
      <c r="M6" s="2"/>
      <c r="N6" s="2"/>
    </row>
    <row r="7" spans="1:14" x14ac:dyDescent="0.25">
      <c r="A7" s="74">
        <v>1</v>
      </c>
      <c r="B7" s="7" t="str">
        <f>'Planilha de Serviços'!B6</f>
        <v>SERVIÇOS INICIAIS</v>
      </c>
      <c r="C7" s="7"/>
      <c r="D7" s="7"/>
      <c r="E7" s="75"/>
      <c r="F7" s="7"/>
      <c r="G7" s="75"/>
      <c r="H7" s="7"/>
      <c r="I7" s="76"/>
    </row>
    <row r="8" spans="1:14" x14ac:dyDescent="0.25">
      <c r="A8" s="77">
        <v>2</v>
      </c>
      <c r="B8" s="11" t="str">
        <f>'Planilha de Serviços'!B7</f>
        <v>INFRA-ESTRUTURA</v>
      </c>
      <c r="C8" s="11"/>
      <c r="D8" s="11"/>
      <c r="E8" s="34"/>
      <c r="F8" s="11"/>
      <c r="G8" s="34"/>
      <c r="H8" s="11"/>
      <c r="I8" s="35"/>
    </row>
    <row r="9" spans="1:14" x14ac:dyDescent="0.25">
      <c r="A9" s="77">
        <v>3</v>
      </c>
      <c r="B9" s="11" t="str">
        <f>'Planilha de Serviços'!B8</f>
        <v>SUPRA-ESTRUTURA</v>
      </c>
      <c r="C9" s="11"/>
      <c r="D9" s="11"/>
      <c r="E9" s="34"/>
      <c r="F9" s="11"/>
      <c r="G9" s="34"/>
      <c r="H9" s="11"/>
      <c r="I9" s="35"/>
    </row>
    <row r="10" spans="1:14" x14ac:dyDescent="0.25">
      <c r="A10" s="77">
        <v>4</v>
      </c>
      <c r="B10" s="11" t="str">
        <f>'Planilha de Serviços'!B9</f>
        <v>PAREDES E PAINEIS</v>
      </c>
      <c r="C10" s="20">
        <f>'Planilha de Serviços'!I9</f>
        <v>30602</v>
      </c>
      <c r="D10" s="78">
        <v>1</v>
      </c>
      <c r="E10" s="79">
        <f t="shared" ref="E10:E15" si="0">D10</f>
        <v>1</v>
      </c>
      <c r="F10" s="78"/>
      <c r="G10" s="79">
        <f>F10+E10</f>
        <v>1</v>
      </c>
      <c r="H10" s="78"/>
      <c r="I10" s="80">
        <f>H10+G10</f>
        <v>1</v>
      </c>
    </row>
    <row r="11" spans="1:14" x14ac:dyDescent="0.25">
      <c r="A11" s="77">
        <v>5</v>
      </c>
      <c r="B11" s="11" t="str">
        <f>'Planilha de Serviços'!B34</f>
        <v>COBERTURAS E PROTEÇÕES</v>
      </c>
      <c r="C11" s="20"/>
      <c r="D11" s="78"/>
      <c r="E11" s="79"/>
      <c r="F11" s="78"/>
      <c r="G11" s="79"/>
      <c r="H11" s="78"/>
      <c r="I11" s="80"/>
    </row>
    <row r="12" spans="1:14" x14ac:dyDescent="0.25">
      <c r="A12" s="77">
        <v>6</v>
      </c>
      <c r="B12" s="11" t="str">
        <f>'Planilha de Serviços'!B36</f>
        <v xml:space="preserve">REVESTIMENTOS </v>
      </c>
      <c r="C12" s="20">
        <f>'Planilha de Serviços'!I36</f>
        <v>36829</v>
      </c>
      <c r="D12" s="78">
        <v>0</v>
      </c>
      <c r="E12" s="79">
        <f t="shared" si="0"/>
        <v>0</v>
      </c>
      <c r="F12" s="78">
        <v>1</v>
      </c>
      <c r="G12" s="79">
        <f t="shared" ref="G12:G15" si="1">F12+E12</f>
        <v>1</v>
      </c>
      <c r="H12" s="78">
        <v>0</v>
      </c>
      <c r="I12" s="80">
        <f t="shared" ref="I12:I15" si="2">H12+G12</f>
        <v>1</v>
      </c>
    </row>
    <row r="13" spans="1:14" x14ac:dyDescent="0.25">
      <c r="A13" s="77">
        <v>7</v>
      </c>
      <c r="B13" s="11" t="str">
        <f>'Planilha de Serviços'!B50</f>
        <v>PAVIMENTAÇÕES</v>
      </c>
      <c r="C13" s="20">
        <f>'Planilha de Serviços'!I50</f>
        <v>35542</v>
      </c>
      <c r="D13" s="78">
        <v>0</v>
      </c>
      <c r="E13" s="79">
        <f t="shared" si="0"/>
        <v>0</v>
      </c>
      <c r="F13" s="78">
        <v>0.4</v>
      </c>
      <c r="G13" s="79">
        <f t="shared" si="1"/>
        <v>0.4</v>
      </c>
      <c r="H13" s="78">
        <v>0.6</v>
      </c>
      <c r="I13" s="80">
        <f t="shared" si="2"/>
        <v>1</v>
      </c>
    </row>
    <row r="14" spans="1:14" x14ac:dyDescent="0.25">
      <c r="A14" s="77">
        <v>8</v>
      </c>
      <c r="B14" s="11" t="str">
        <f>'Planilha de Serviços'!B63</f>
        <v>INSTALAÇÕES E APARELHOS</v>
      </c>
      <c r="C14" s="20">
        <f>'Planilha de Serviços'!I63</f>
        <v>64469.600000000006</v>
      </c>
      <c r="D14" s="78">
        <v>0.65</v>
      </c>
      <c r="E14" s="79">
        <f t="shared" si="0"/>
        <v>0.65</v>
      </c>
      <c r="F14" s="78">
        <v>0.35</v>
      </c>
      <c r="G14" s="79">
        <f t="shared" si="1"/>
        <v>1</v>
      </c>
      <c r="H14" s="78"/>
      <c r="I14" s="80">
        <f t="shared" si="2"/>
        <v>1</v>
      </c>
    </row>
    <row r="15" spans="1:14" x14ac:dyDescent="0.25">
      <c r="A15" s="81">
        <v>9</v>
      </c>
      <c r="B15" s="31" t="str">
        <f>'Planilha de Serviços'!B158</f>
        <v>COMPLEMANTAÇÃO DA OBRA</v>
      </c>
      <c r="C15" s="82">
        <f>'Planilha de Serviços'!I158</f>
        <v>47557.3995</v>
      </c>
      <c r="D15" s="83">
        <v>0</v>
      </c>
      <c r="E15" s="84">
        <f t="shared" si="0"/>
        <v>0</v>
      </c>
      <c r="F15" s="83">
        <v>0</v>
      </c>
      <c r="G15" s="84">
        <f t="shared" si="1"/>
        <v>0</v>
      </c>
      <c r="H15" s="83">
        <v>1</v>
      </c>
      <c r="I15" s="85">
        <f t="shared" si="2"/>
        <v>1</v>
      </c>
    </row>
    <row r="16" spans="1:14" x14ac:dyDescent="0.25">
      <c r="A16" s="86"/>
      <c r="B16" s="69" t="s">
        <v>330</v>
      </c>
      <c r="C16" s="70">
        <f>SUM(C10:C15)</f>
        <v>214999.99950000001</v>
      </c>
      <c r="D16" s="70">
        <f>D10*$C$10+D11*$C$11+D12*$C$12+D13*$C$13+D14*$C$14+D15*$C$15</f>
        <v>72507.240000000005</v>
      </c>
      <c r="E16" s="86"/>
      <c r="F16" s="72">
        <f>F10*$C$10+F11*$C$11+F12*$C$12+F13*$C$13+F14*$C$14+F15*$C$15</f>
        <v>73610.16</v>
      </c>
      <c r="G16" s="86"/>
      <c r="H16" s="72">
        <f>H10*$C$10+H11*$C$11+H12*$C$12+H13*$C$13+H14*$C$14+H15*$C$15</f>
        <v>68882.599499999997</v>
      </c>
      <c r="I16" s="86"/>
    </row>
    <row r="17" spans="1:9" x14ac:dyDescent="0.25">
      <c r="A17" s="87"/>
      <c r="B17" s="102" t="s">
        <v>331</v>
      </c>
      <c r="C17" s="102"/>
      <c r="D17" s="70">
        <f>D16</f>
        <v>72507.240000000005</v>
      </c>
      <c r="E17" s="87"/>
      <c r="F17" s="70">
        <f>F16+D17</f>
        <v>146117.40000000002</v>
      </c>
      <c r="G17" s="87"/>
      <c r="H17" s="70">
        <f>H16+F17</f>
        <v>214999.99950000003</v>
      </c>
      <c r="I17" s="87"/>
    </row>
    <row r="18" spans="1:9" x14ac:dyDescent="0.25">
      <c r="A18" s="88"/>
      <c r="B18" s="102" t="s">
        <v>332</v>
      </c>
      <c r="C18" s="102"/>
      <c r="D18" s="71">
        <f>D17/C16</f>
        <v>0.33724297752847204</v>
      </c>
      <c r="E18" s="88"/>
      <c r="F18" s="71">
        <f>F17/C16</f>
        <v>0.67961581553399031</v>
      </c>
      <c r="G18" s="88"/>
      <c r="H18" s="71">
        <f>H17/C16</f>
        <v>1.0000000000000002</v>
      </c>
      <c r="I18" s="88"/>
    </row>
    <row r="19" spans="1:9" x14ac:dyDescent="0.25">
      <c r="C19" s="5"/>
    </row>
    <row r="20" spans="1:9" x14ac:dyDescent="0.25">
      <c r="H20" t="s">
        <v>334</v>
      </c>
      <c r="I20" s="66">
        <f ca="1">TODAY()</f>
        <v>42528</v>
      </c>
    </row>
    <row r="21" spans="1:9" x14ac:dyDescent="0.25">
      <c r="B21" s="99" t="s">
        <v>335</v>
      </c>
      <c r="C21" s="99"/>
      <c r="D21" s="99"/>
      <c r="E21" s="99"/>
    </row>
    <row r="22" spans="1:9" x14ac:dyDescent="0.25">
      <c r="B22" s="99" t="s">
        <v>336</v>
      </c>
      <c r="C22" s="99"/>
      <c r="D22" s="99"/>
      <c r="E22" s="99"/>
    </row>
  </sheetData>
  <mergeCells count="9">
    <mergeCell ref="A3:I3"/>
    <mergeCell ref="A4:B4"/>
    <mergeCell ref="A2:I2"/>
    <mergeCell ref="B21:E21"/>
    <mergeCell ref="B22:E22"/>
    <mergeCell ref="D4:I4"/>
    <mergeCell ref="B17:C17"/>
    <mergeCell ref="B18:C18"/>
    <mergeCell ref="D5:I5"/>
  </mergeCells>
  <pageMargins left="0.51181102362204722" right="0.51181102362204722" top="0.78740157480314965" bottom="0.78740157480314965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P2"/>
  <sheetViews>
    <sheetView topLeftCell="C1" workbookViewId="0">
      <selection activeCell="M40" sqref="M40"/>
    </sheetView>
  </sheetViews>
  <sheetFormatPr defaultRowHeight="15" x14ac:dyDescent="0.25"/>
  <sheetData>
    <row r="2" spans="4:16" x14ac:dyDescent="0.25">
      <c r="D2" s="104" t="s">
        <v>259</v>
      </c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1"/>
    </row>
  </sheetData>
  <mergeCells count="1">
    <mergeCell ref="D2:P2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2</vt:i4>
      </vt:variant>
    </vt:vector>
  </HeadingPairs>
  <TitlesOfParts>
    <vt:vector size="5" baseType="lpstr">
      <vt:lpstr>Planilha de Serviços</vt:lpstr>
      <vt:lpstr>CRONOGRAMA</vt:lpstr>
      <vt:lpstr>Já executado</vt:lpstr>
      <vt:lpstr>'Já executado'!Área_de_Impressão</vt:lpstr>
      <vt:lpstr>'Planilha de Serviços'!Área_de_Impressão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eduardo</cp:lastModifiedBy>
  <cp:lastPrinted>2015-05-26T17:33:47Z</cp:lastPrinted>
  <dcterms:created xsi:type="dcterms:W3CDTF">2015-05-21T18:00:56Z</dcterms:created>
  <dcterms:modified xsi:type="dcterms:W3CDTF">2016-06-07T13:19:52Z</dcterms:modified>
</cp:coreProperties>
</file>